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ice Brun\Desktop\Multipladsen\økonomi\"/>
    </mc:Choice>
  </mc:AlternateContent>
  <xr:revisionPtr revIDLastSave="0" documentId="13_ncr:1_{BF221958-D723-43F0-9E19-1C2A1136EAA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dsamlingsoversigt" sheetId="1" r:id="rId1"/>
    <sheet name="økonomi" sheetId="2" r:id="rId2"/>
    <sheet name="Budget og finansiering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2" l="1"/>
  <c r="M37" i="1"/>
  <c r="L38" i="1" s="1"/>
  <c r="L37" i="1"/>
  <c r="F21" i="3"/>
  <c r="F34" i="3"/>
  <c r="C21" i="3"/>
  <c r="G30" i="2"/>
  <c r="G34" i="2" s="1"/>
  <c r="C44" i="3"/>
  <c r="C34" i="3"/>
  <c r="F48" i="3"/>
  <c r="F44" i="3"/>
  <c r="F12" i="3"/>
  <c r="C12" i="3"/>
  <c r="F51" i="3" l="1"/>
  <c r="E34" i="2"/>
  <c r="D34" i="2" l="1"/>
  <c r="C34" i="2" l="1"/>
  <c r="C48" i="3" l="1"/>
  <c r="C51" i="3" s="1"/>
</calcChain>
</file>

<file path=xl/sharedStrings.xml><?xml version="1.0" encoding="utf-8"?>
<sst xmlns="http://schemas.openxmlformats.org/spreadsheetml/2006/main" count="192" uniqueCount="148">
  <si>
    <t>mio</t>
  </si>
  <si>
    <t>100tusind</t>
  </si>
  <si>
    <t>10tusind</t>
  </si>
  <si>
    <t>tusind</t>
  </si>
  <si>
    <t>hundrede</t>
  </si>
  <si>
    <t>ti</t>
  </si>
  <si>
    <t>en</t>
  </si>
  <si>
    <t>Andreas Drenge</t>
  </si>
  <si>
    <t>bidragsyder</t>
  </si>
  <si>
    <t>fond/sponsor</t>
  </si>
  <si>
    <t>lokal indsamling</t>
  </si>
  <si>
    <t>dato</t>
  </si>
  <si>
    <t>22.03</t>
  </si>
  <si>
    <t>Sparekassen Bredebro</t>
  </si>
  <si>
    <t>25.03</t>
  </si>
  <si>
    <t>status</t>
  </si>
  <si>
    <t>indsamlet i alt</t>
  </si>
  <si>
    <t>kr.</t>
  </si>
  <si>
    <t>01.03</t>
  </si>
  <si>
    <t>ex. Moms</t>
  </si>
  <si>
    <t>inkl. moms</t>
  </si>
  <si>
    <t>jordarbejde</t>
  </si>
  <si>
    <t>samlet budget</t>
  </si>
  <si>
    <t>Finansieringsplan</t>
  </si>
  <si>
    <t>Multipladsen</t>
  </si>
  <si>
    <t>Landdistriktspuljen</t>
  </si>
  <si>
    <t>ansøgning</t>
  </si>
  <si>
    <t>bevilling</t>
  </si>
  <si>
    <t>ansøgningsdato</t>
  </si>
  <si>
    <t>svardato</t>
  </si>
  <si>
    <t>Lokale- og Anlægsfonden</t>
  </si>
  <si>
    <t>05.04.2022</t>
  </si>
  <si>
    <t>Nykredits Fond</t>
  </si>
  <si>
    <t>Nordea-fonden</t>
  </si>
  <si>
    <t>Norlys Vækstpulje</t>
  </si>
  <si>
    <t>UNIQA Støttepulje</t>
  </si>
  <si>
    <t>i alt</t>
  </si>
  <si>
    <t>06.04.2022</t>
  </si>
  <si>
    <t>28.02.22</t>
  </si>
  <si>
    <t>Tønder Kommune</t>
  </si>
  <si>
    <t>08.04.2022</t>
  </si>
  <si>
    <t>LAG Haderslev -Tønder</t>
  </si>
  <si>
    <t>19.04</t>
  </si>
  <si>
    <t>14.04</t>
  </si>
  <si>
    <t>KFUM Spejderne (22/23)</t>
  </si>
  <si>
    <t>Visby Idrætsforening (22/23)</t>
  </si>
  <si>
    <t>Visby Lokalråd (22/23)</t>
  </si>
  <si>
    <t>21.04.2022</t>
  </si>
  <si>
    <t>21.05.22</t>
  </si>
  <si>
    <t>20.05.22</t>
  </si>
  <si>
    <t>21.05</t>
  </si>
  <si>
    <t>01.06.2022</t>
  </si>
  <si>
    <t>31.08.22</t>
  </si>
  <si>
    <t>25.05</t>
  </si>
  <si>
    <t>LAG Haderslev-Tønder</t>
  </si>
  <si>
    <t>2. finansieringsplan</t>
  </si>
  <si>
    <t>A. P Møller</t>
  </si>
  <si>
    <t>Nordslesvigsk Kvindefond</t>
  </si>
  <si>
    <t>Hartmannfonden</t>
  </si>
  <si>
    <t>Toosbuys Fond</t>
  </si>
  <si>
    <t>30.09.22</t>
  </si>
  <si>
    <t>30.10.22</t>
  </si>
  <si>
    <t>29.08</t>
  </si>
  <si>
    <t>3. finansieringsplan</t>
  </si>
  <si>
    <t>Sydbank Fonden</t>
  </si>
  <si>
    <t>30.08</t>
  </si>
  <si>
    <t>Uniqa Støttepulje</t>
  </si>
  <si>
    <t>04.09</t>
  </si>
  <si>
    <t>Nordslesvigsk Kvindeforening</t>
  </si>
  <si>
    <t>14.09</t>
  </si>
  <si>
    <t>Gf Grænsen</t>
  </si>
  <si>
    <t>21.09</t>
  </si>
  <si>
    <t>28.09</t>
  </si>
  <si>
    <t>Visby Vinduer og døre</t>
  </si>
  <si>
    <t>Visby Ejendomme</t>
  </si>
  <si>
    <t>06.10</t>
  </si>
  <si>
    <t>Visby Byfest</t>
  </si>
  <si>
    <t>07.11</t>
  </si>
  <si>
    <t>09.11</t>
  </si>
  <si>
    <t>11.11</t>
  </si>
  <si>
    <t>Kreditbanken Tønder</t>
  </si>
  <si>
    <t>16.12</t>
  </si>
  <si>
    <t>19.12</t>
  </si>
  <si>
    <t>BHJ Fonden</t>
  </si>
  <si>
    <t>Jacob Rahr</t>
  </si>
  <si>
    <t>FASE 1</t>
  </si>
  <si>
    <t>FASE 3</t>
  </si>
  <si>
    <t>aktivitet</t>
  </si>
  <si>
    <t>fliser</t>
  </si>
  <si>
    <t>planteskole</t>
  </si>
  <si>
    <t>FASE 2 A</t>
  </si>
  <si>
    <t>Uniga Group</t>
  </si>
  <si>
    <t>lysmast</t>
  </si>
  <si>
    <t>lift til opsætning af mast</t>
  </si>
  <si>
    <t>I alt</t>
  </si>
  <si>
    <t>frivilligt arbejde</t>
  </si>
  <si>
    <t>fliselægning</t>
  </si>
  <si>
    <t>plantning</t>
  </si>
  <si>
    <t>LAG</t>
  </si>
  <si>
    <t>læ-buske bag opholdsområder</t>
  </si>
  <si>
    <t>FASE 1 OG FASE 3</t>
  </si>
  <si>
    <t>Visby Idrætsforening</t>
  </si>
  <si>
    <t>Visby Spejderne</t>
  </si>
  <si>
    <t>Visby Vinduer og Døre</t>
  </si>
  <si>
    <t>Visby Lokalråd</t>
  </si>
  <si>
    <t>FINANSIERING</t>
  </si>
  <si>
    <t>FASE 2 B</t>
  </si>
  <si>
    <t>DIVERSE</t>
  </si>
  <si>
    <t>Kreditbanken</t>
  </si>
  <si>
    <t>GF Grænsen</t>
  </si>
  <si>
    <t>Nordea Fonden</t>
  </si>
  <si>
    <t>forplejning til frivillige</t>
  </si>
  <si>
    <t>BJH Fonden</t>
  </si>
  <si>
    <t xml:space="preserve">Multipladsen </t>
  </si>
  <si>
    <t>VIF Servering</t>
  </si>
  <si>
    <t>01.10</t>
  </si>
  <si>
    <t>Visby Idrætsforening servering</t>
  </si>
  <si>
    <t>byggeskilt</t>
  </si>
  <si>
    <t>Lisbeth og Dres Linnet</t>
  </si>
  <si>
    <t>udlægning af muld, græssåning, faldgrus</t>
  </si>
  <si>
    <t>tilbud</t>
  </si>
  <si>
    <t>EL-Huset</t>
  </si>
  <si>
    <t>Tavle over bidragsydere</t>
  </si>
  <si>
    <t>Dansk Revision</t>
  </si>
  <si>
    <t>revision krav fra Landdistriktspuljen</t>
  </si>
  <si>
    <t>leje af fliseskærer</t>
  </si>
  <si>
    <t>el-kabler</t>
  </si>
  <si>
    <t>Indvielse</t>
  </si>
  <si>
    <t>UDVIDELSE</t>
  </si>
  <si>
    <t>uforudsete udgifter</t>
  </si>
  <si>
    <t>bold/redskabsreol</t>
  </si>
  <si>
    <t>bolde m.v.</t>
  </si>
  <si>
    <t>samlet budget med finansiering</t>
  </si>
  <si>
    <t>Budget og finansiering</t>
  </si>
  <si>
    <t>21.02</t>
  </si>
  <si>
    <t>20.02</t>
  </si>
  <si>
    <t>LAG: 160 timer á 100 kr.</t>
  </si>
  <si>
    <t>forudsætter Fondens accept</t>
  </si>
  <si>
    <t>21.02.23</t>
  </si>
  <si>
    <t>BHJ- Fonden</t>
  </si>
  <si>
    <t>lokal finansiering</t>
  </si>
  <si>
    <t>Jacob Rahr 2</t>
  </si>
  <si>
    <t>Jacob Rahr 1</t>
  </si>
  <si>
    <t>Uniqa 1</t>
  </si>
  <si>
    <t>Uniqa 2</t>
  </si>
  <si>
    <t>diverse</t>
  </si>
  <si>
    <t>materialer/leje</t>
  </si>
  <si>
    <t>INDSAMLINGSMÅLET ER NÅET - Vi påbegynder etablering af Multipladsen marts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</si>
</sst>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r_._-;\-* #,##0.00\ _k_r_._-;_-* &quot;-&quot;??\ _k_r_._-;_-@_-"/>
    <numFmt numFmtId="165" formatCode="_-* #,##0\ _k_r_._-;\-* #,##0\ _k_r_._-;_-* &quot;-&quot;??\ _k_r_.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rgb="FFC00000"/>
      </bottom>
      <diagonal/>
    </border>
    <border>
      <left style="thick">
        <color rgb="FFC00000"/>
      </left>
      <right style="thick">
        <color rgb="FFC00000"/>
      </right>
      <top style="thick">
        <color rgb="FFC00000"/>
      </top>
      <bottom/>
      <diagonal/>
    </border>
    <border>
      <left style="thick">
        <color rgb="FFC00000"/>
      </left>
      <right style="thick">
        <color rgb="FFC00000"/>
      </right>
      <top/>
      <bottom/>
      <diagonal/>
    </border>
    <border>
      <left style="thick">
        <color rgb="FFC00000"/>
      </left>
      <right style="thick">
        <color rgb="FFC00000"/>
      </right>
      <top/>
      <bottom style="thick">
        <color rgb="FFC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8">
    <xf numFmtId="0" fontId="0" fillId="0" borderId="0" xfId="0"/>
    <xf numFmtId="3" fontId="0" fillId="0" borderId="0" xfId="0" applyNumberFormat="1"/>
    <xf numFmtId="0" fontId="2" fillId="0" borderId="0" xfId="0" applyFont="1"/>
    <xf numFmtId="0" fontId="2" fillId="2" borderId="0" xfId="0" applyFont="1" applyFill="1"/>
    <xf numFmtId="0" fontId="2" fillId="2" borderId="0" xfId="0" applyFont="1" applyFill="1" applyAlignment="1">
      <alignment textRotation="45"/>
    </xf>
    <xf numFmtId="165" fontId="0" fillId="0" borderId="0" xfId="1" applyNumberFormat="1" applyFont="1"/>
    <xf numFmtId="165" fontId="2" fillId="0" borderId="0" xfId="0" applyNumberFormat="1" applyFont="1"/>
    <xf numFmtId="165" fontId="0" fillId="0" borderId="0" xfId="1" applyNumberFormat="1" applyFont="1" applyAlignment="1"/>
    <xf numFmtId="165" fontId="0" fillId="0" borderId="0" xfId="1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3" fillId="0" borderId="0" xfId="0" applyFont="1"/>
    <xf numFmtId="17" fontId="0" fillId="0" borderId="0" xfId="0" applyNumberFormat="1"/>
    <xf numFmtId="0" fontId="0" fillId="0" borderId="0" xfId="0" applyAlignment="1">
      <alignment horizontal="center"/>
    </xf>
    <xf numFmtId="165" fontId="2" fillId="0" borderId="0" xfId="1" applyNumberFormat="1" applyFont="1" applyAlignment="1">
      <alignment horizontal="center"/>
    </xf>
    <xf numFmtId="165" fontId="0" fillId="0" borderId="0" xfId="1" applyNumberFormat="1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165" fontId="0" fillId="0" borderId="0" xfId="1" applyNumberFormat="1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" fillId="0" borderId="0" xfId="0" applyFont="1"/>
    <xf numFmtId="0" fontId="0" fillId="0" borderId="0" xfId="0" applyAlignment="1">
      <alignment horizontal="right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right"/>
    </xf>
    <xf numFmtId="0" fontId="2" fillId="3" borderId="0" xfId="0" applyFont="1" applyFill="1"/>
    <xf numFmtId="164" fontId="0" fillId="0" borderId="0" xfId="1" applyFont="1" applyAlignment="1">
      <alignment horizontal="right"/>
    </xf>
    <xf numFmtId="4" fontId="2" fillId="2" borderId="0" xfId="0" applyNumberFormat="1" applyFont="1" applyFill="1" applyAlignment="1">
      <alignment horizontal="center"/>
    </xf>
    <xf numFmtId="164" fontId="0" fillId="0" borderId="0" xfId="1" applyFont="1"/>
    <xf numFmtId="164" fontId="2" fillId="3" borderId="0" xfId="1" applyFont="1" applyFill="1" applyAlignment="1">
      <alignment horizontal="right"/>
    </xf>
    <xf numFmtId="164" fontId="2" fillId="0" borderId="0" xfId="1" applyFont="1" applyFill="1" applyAlignment="1">
      <alignment horizontal="right"/>
    </xf>
    <xf numFmtId="164" fontId="0" fillId="0" borderId="0" xfId="1" applyFont="1" applyAlignment="1">
      <alignment horizontal="center" wrapText="1"/>
    </xf>
    <xf numFmtId="164" fontId="0" fillId="0" borderId="0" xfId="1" applyFont="1" applyAlignment="1">
      <alignment horizontal="left" wrapText="1"/>
    </xf>
    <xf numFmtId="164" fontId="0" fillId="0" borderId="0" xfId="1" applyFont="1" applyAlignment="1">
      <alignment horizontal="left"/>
    </xf>
    <xf numFmtId="164" fontId="0" fillId="0" borderId="0" xfId="1" applyFont="1" applyFill="1"/>
    <xf numFmtId="164" fontId="0" fillId="0" borderId="0" xfId="1" applyFont="1" applyFill="1" applyAlignment="1"/>
    <xf numFmtId="164" fontId="2" fillId="2" borderId="0" xfId="1" applyFont="1" applyFill="1" applyAlignment="1">
      <alignment horizontal="center" wrapText="1"/>
    </xf>
    <xf numFmtId="164" fontId="2" fillId="2" borderId="0" xfId="1" applyFont="1" applyFill="1"/>
    <xf numFmtId="164" fontId="2" fillId="3" borderId="0" xfId="1" applyFont="1" applyFill="1"/>
    <xf numFmtId="164" fontId="2" fillId="0" borderId="0" xfId="1" applyFont="1" applyFill="1"/>
    <xf numFmtId="164" fontId="1" fillId="0" borderId="0" xfId="1" applyFont="1" applyFill="1"/>
    <xf numFmtId="164" fontId="1" fillId="0" borderId="0" xfId="1" applyFont="1"/>
    <xf numFmtId="164" fontId="2" fillId="2" borderId="0" xfId="1" applyFont="1" applyFill="1" applyAlignment="1">
      <alignment horizontal="right"/>
    </xf>
    <xf numFmtId="164" fontId="2" fillId="2" borderId="0" xfId="0" applyNumberFormat="1" applyFont="1" applyFill="1" applyAlignment="1">
      <alignment horizontal="right"/>
    </xf>
    <xf numFmtId="0" fontId="2" fillId="4" borderId="0" xfId="0" applyFont="1" applyFill="1"/>
    <xf numFmtId="164" fontId="2" fillId="4" borderId="0" xfId="1" applyFont="1" applyFill="1"/>
    <xf numFmtId="0" fontId="0" fillId="4" borderId="0" xfId="0" applyFill="1"/>
    <xf numFmtId="164" fontId="2" fillId="4" borderId="0" xfId="0" applyNumberFormat="1" applyFont="1" applyFill="1" applyAlignment="1">
      <alignment horizontal="right"/>
    </xf>
    <xf numFmtId="0" fontId="0" fillId="0" borderId="1" xfId="0" applyBorder="1"/>
    <xf numFmtId="0" fontId="3" fillId="0" borderId="2" xfId="0" applyFont="1" applyBorder="1"/>
    <xf numFmtId="165" fontId="2" fillId="0" borderId="4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165" fontId="2" fillId="0" borderId="3" xfId="1" applyNumberFormat="1" applyFont="1" applyBorder="1" applyAlignment="1">
      <alignment horizontal="center"/>
    </xf>
    <xf numFmtId="165" fontId="2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Indsamling til Multipladsen i Visby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515088238279607"/>
          <c:y val="0.14608468744840652"/>
          <c:w val="0.85783868176698908"/>
          <c:h val="0.678386070224047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indsamlingsoversigt!$B$2:$B$8</c:f>
              <c:strCache>
                <c:ptCount val="7"/>
                <c:pt idx="0">
                  <c:v>mio</c:v>
                </c:pt>
                <c:pt idx="1">
                  <c:v>100tusind</c:v>
                </c:pt>
                <c:pt idx="2">
                  <c:v>10tusind</c:v>
                </c:pt>
                <c:pt idx="3">
                  <c:v>tusind</c:v>
                </c:pt>
                <c:pt idx="4">
                  <c:v>hundrede</c:v>
                </c:pt>
                <c:pt idx="5">
                  <c:v>ti</c:v>
                </c:pt>
                <c:pt idx="6">
                  <c:v>en</c:v>
                </c:pt>
              </c:strCache>
            </c:strRef>
          </c:cat>
          <c:val>
            <c:numRef>
              <c:f>indsamlingsoversigt!$C$2:$C$8</c:f>
              <c:numCache>
                <c:formatCode>General</c:formatCode>
                <c:ptCount val="7"/>
                <c:pt idx="0">
                  <c:v>2</c:v>
                </c:pt>
                <c:pt idx="1">
                  <c:v>3</c:v>
                </c:pt>
                <c:pt idx="2">
                  <c:v>7</c:v>
                </c:pt>
                <c:pt idx="3">
                  <c:v>6</c:v>
                </c:pt>
                <c:pt idx="4">
                  <c:v>6</c:v>
                </c:pt>
                <c:pt idx="5">
                  <c:v>5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02-439E-938A-26967DCA1D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gapDepth val="0"/>
        <c:shape val="cylinder"/>
        <c:axId val="193651456"/>
        <c:axId val="193653376"/>
        <c:axId val="0"/>
      </c:bar3DChart>
      <c:catAx>
        <c:axId val="193651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antal kroner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193653376"/>
        <c:crosses val="autoZero"/>
        <c:auto val="1"/>
        <c:lblAlgn val="ctr"/>
        <c:lblOffset val="100"/>
        <c:tickLblSkip val="10"/>
        <c:noMultiLvlLbl val="0"/>
      </c:catAx>
      <c:valAx>
        <c:axId val="1936533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antal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3651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</c:spPr>
        <c:txPr>
          <a:bodyPr/>
          <a:lstStyle/>
          <a:p>
            <a:pPr rtl="0">
              <a:defRPr b="1"/>
            </a:pPr>
            <a:endParaRPr lang="da-DK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38099</xdr:colOff>
      <xdr:row>11</xdr:row>
      <xdr:rowOff>47625</xdr:rowOff>
    </xdr:from>
    <xdr:to>
      <xdr:col>8</xdr:col>
      <xdr:colOff>704850</xdr:colOff>
      <xdr:row>37</xdr:row>
      <xdr:rowOff>146957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40"/>
  <sheetViews>
    <sheetView tabSelected="1" topLeftCell="C11" zoomScale="88" zoomScaleNormal="88" workbookViewId="0">
      <selection activeCell="J13" sqref="J13:M38"/>
    </sheetView>
  </sheetViews>
  <sheetFormatPr defaultRowHeight="14.4" x14ac:dyDescent="0.3"/>
  <cols>
    <col min="9" max="9" width="19.88671875" customWidth="1"/>
    <col min="11" max="11" width="28" customWidth="1"/>
    <col min="12" max="12" width="13.6640625" customWidth="1"/>
    <col min="13" max="13" width="14.6640625" customWidth="1"/>
    <col min="15" max="15" width="9.109375" bestFit="1" customWidth="1"/>
  </cols>
  <sheetData>
    <row r="2" spans="1:13" x14ac:dyDescent="0.3">
      <c r="B2" t="s">
        <v>0</v>
      </c>
      <c r="C2">
        <v>2</v>
      </c>
    </row>
    <row r="3" spans="1:13" x14ac:dyDescent="0.3">
      <c r="B3" s="1" t="s">
        <v>1</v>
      </c>
      <c r="C3">
        <v>3</v>
      </c>
    </row>
    <row r="4" spans="1:13" x14ac:dyDescent="0.3">
      <c r="B4" s="1" t="s">
        <v>2</v>
      </c>
      <c r="C4">
        <v>7</v>
      </c>
    </row>
    <row r="5" spans="1:13" x14ac:dyDescent="0.3">
      <c r="B5" s="1" t="s">
        <v>3</v>
      </c>
      <c r="C5">
        <v>6</v>
      </c>
    </row>
    <row r="6" spans="1:13" x14ac:dyDescent="0.3">
      <c r="B6" s="1" t="s">
        <v>4</v>
      </c>
      <c r="C6">
        <v>6</v>
      </c>
    </row>
    <row r="7" spans="1:13" x14ac:dyDescent="0.3">
      <c r="B7" s="1" t="s">
        <v>5</v>
      </c>
      <c r="C7">
        <v>5</v>
      </c>
    </row>
    <row r="8" spans="1:13" x14ac:dyDescent="0.3">
      <c r="A8" t="s">
        <v>17</v>
      </c>
      <c r="B8" s="1" t="s">
        <v>6</v>
      </c>
      <c r="C8">
        <v>2</v>
      </c>
    </row>
    <row r="9" spans="1:13" x14ac:dyDescent="0.3">
      <c r="B9" s="1"/>
    </row>
    <row r="10" spans="1:13" ht="31.2" x14ac:dyDescent="0.6">
      <c r="C10" s="57" t="s">
        <v>147</v>
      </c>
    </row>
    <row r="13" spans="1:13" ht="64.8" x14ac:dyDescent="0.3">
      <c r="J13" s="3" t="s">
        <v>11</v>
      </c>
      <c r="K13" s="3" t="s">
        <v>8</v>
      </c>
      <c r="L13" s="4" t="s">
        <v>9</v>
      </c>
      <c r="M13" s="4" t="s">
        <v>10</v>
      </c>
    </row>
    <row r="14" spans="1:13" x14ac:dyDescent="0.3">
      <c r="J14" t="s">
        <v>18</v>
      </c>
      <c r="K14" t="s">
        <v>45</v>
      </c>
      <c r="L14" s="12"/>
      <c r="M14" s="15">
        <v>50000</v>
      </c>
    </row>
    <row r="15" spans="1:13" x14ac:dyDescent="0.3">
      <c r="J15" t="s">
        <v>12</v>
      </c>
      <c r="K15" t="s">
        <v>7</v>
      </c>
      <c r="L15" s="12"/>
      <c r="M15" s="15">
        <v>6732</v>
      </c>
    </row>
    <row r="16" spans="1:13" x14ac:dyDescent="0.3">
      <c r="J16" t="s">
        <v>14</v>
      </c>
      <c r="K16" t="s">
        <v>13</v>
      </c>
      <c r="L16" s="9">
        <v>5000</v>
      </c>
      <c r="M16" s="16"/>
    </row>
    <row r="17" spans="10:15" x14ac:dyDescent="0.3">
      <c r="J17" t="s">
        <v>43</v>
      </c>
      <c r="K17" t="s">
        <v>44</v>
      </c>
      <c r="L17" s="9"/>
      <c r="M17" s="15">
        <v>7500</v>
      </c>
    </row>
    <row r="18" spans="10:15" x14ac:dyDescent="0.3">
      <c r="J18" t="s">
        <v>42</v>
      </c>
      <c r="K18" t="s">
        <v>46</v>
      </c>
      <c r="L18" s="12"/>
      <c r="M18" s="18">
        <v>50000</v>
      </c>
    </row>
    <row r="19" spans="10:15" x14ac:dyDescent="0.3">
      <c r="J19" t="s">
        <v>50</v>
      </c>
      <c r="K19" t="s">
        <v>33</v>
      </c>
      <c r="L19" s="9">
        <v>150000</v>
      </c>
      <c r="M19" s="14"/>
    </row>
    <row r="20" spans="10:15" x14ac:dyDescent="0.3">
      <c r="J20" t="s">
        <v>53</v>
      </c>
      <c r="K20" t="s">
        <v>54</v>
      </c>
      <c r="L20" s="9">
        <v>187281</v>
      </c>
      <c r="M20" s="14"/>
    </row>
    <row r="21" spans="10:15" x14ac:dyDescent="0.3">
      <c r="J21" t="s">
        <v>62</v>
      </c>
      <c r="K21" t="s">
        <v>34</v>
      </c>
      <c r="L21" s="9">
        <v>200000</v>
      </c>
      <c r="M21" s="14"/>
      <c r="O21" s="1"/>
    </row>
    <row r="22" spans="10:15" x14ac:dyDescent="0.3">
      <c r="J22" t="s">
        <v>65</v>
      </c>
      <c r="K22" t="s">
        <v>66</v>
      </c>
      <c r="L22" s="9">
        <v>106250</v>
      </c>
      <c r="M22" s="14"/>
    </row>
    <row r="23" spans="10:15" x14ac:dyDescent="0.3">
      <c r="J23" t="s">
        <v>67</v>
      </c>
      <c r="K23" t="s">
        <v>68</v>
      </c>
      <c r="L23" s="9">
        <v>25000</v>
      </c>
      <c r="M23" s="14"/>
    </row>
    <row r="24" spans="10:15" x14ac:dyDescent="0.3">
      <c r="J24" t="s">
        <v>69</v>
      </c>
      <c r="K24" t="s">
        <v>70</v>
      </c>
      <c r="L24" s="9">
        <v>5000</v>
      </c>
      <c r="M24" s="14"/>
    </row>
    <row r="25" spans="10:15" x14ac:dyDescent="0.3">
      <c r="J25" t="s">
        <v>71</v>
      </c>
      <c r="K25" t="s">
        <v>59</v>
      </c>
      <c r="L25" s="9">
        <v>200000</v>
      </c>
      <c r="M25" s="14"/>
    </row>
    <row r="26" spans="10:15" x14ac:dyDescent="0.3">
      <c r="J26" t="s">
        <v>72</v>
      </c>
      <c r="K26" t="s">
        <v>73</v>
      </c>
      <c r="L26" s="9"/>
      <c r="M26" s="14">
        <v>15000</v>
      </c>
    </row>
    <row r="27" spans="10:15" x14ac:dyDescent="0.3">
      <c r="J27" t="s">
        <v>72</v>
      </c>
      <c r="K27" t="s">
        <v>74</v>
      </c>
      <c r="L27" s="9"/>
      <c r="M27" s="14">
        <v>15000</v>
      </c>
    </row>
    <row r="28" spans="10:15" x14ac:dyDescent="0.3">
      <c r="J28" t="s">
        <v>115</v>
      </c>
      <c r="K28" t="s">
        <v>116</v>
      </c>
      <c r="L28" s="9"/>
      <c r="M28" s="14">
        <v>889</v>
      </c>
    </row>
    <row r="29" spans="10:15" x14ac:dyDescent="0.3">
      <c r="J29" t="s">
        <v>75</v>
      </c>
      <c r="K29" t="s">
        <v>76</v>
      </c>
      <c r="L29" s="9"/>
      <c r="M29" s="14">
        <v>50000</v>
      </c>
    </row>
    <row r="30" spans="10:15" x14ac:dyDescent="0.3">
      <c r="J30" t="s">
        <v>77</v>
      </c>
      <c r="K30" t="s">
        <v>30</v>
      </c>
      <c r="L30" s="9">
        <v>200000</v>
      </c>
      <c r="M30" s="14"/>
    </row>
    <row r="31" spans="10:15" x14ac:dyDescent="0.3">
      <c r="J31" t="s">
        <v>78</v>
      </c>
      <c r="K31" t="s">
        <v>39</v>
      </c>
      <c r="L31" s="9">
        <v>240000</v>
      </c>
      <c r="M31" s="14"/>
    </row>
    <row r="32" spans="10:15" x14ac:dyDescent="0.3">
      <c r="J32" t="s">
        <v>79</v>
      </c>
      <c r="K32" t="s">
        <v>80</v>
      </c>
      <c r="L32" s="9">
        <v>5000</v>
      </c>
      <c r="M32" s="14"/>
    </row>
    <row r="33" spans="10:13" x14ac:dyDescent="0.3">
      <c r="J33" t="s">
        <v>81</v>
      </c>
      <c r="K33" t="s">
        <v>25</v>
      </c>
      <c r="L33" s="9">
        <v>750000</v>
      </c>
      <c r="M33" s="14"/>
    </row>
    <row r="34" spans="10:13" x14ac:dyDescent="0.3">
      <c r="J34" t="s">
        <v>82</v>
      </c>
      <c r="K34" t="s">
        <v>64</v>
      </c>
      <c r="L34" s="9">
        <v>25000</v>
      </c>
      <c r="M34" s="14"/>
    </row>
    <row r="35" spans="10:13" x14ac:dyDescent="0.3">
      <c r="J35" t="s">
        <v>135</v>
      </c>
      <c r="K35" t="s">
        <v>118</v>
      </c>
      <c r="L35" s="9"/>
      <c r="M35" s="14">
        <v>8000</v>
      </c>
    </row>
    <row r="36" spans="10:13" x14ac:dyDescent="0.3">
      <c r="J36" t="s">
        <v>134</v>
      </c>
      <c r="K36" t="s">
        <v>83</v>
      </c>
      <c r="L36" s="9">
        <v>75000</v>
      </c>
      <c r="M36" s="14"/>
    </row>
    <row r="37" spans="10:13" x14ac:dyDescent="0.3">
      <c r="J37" s="2" t="s">
        <v>15</v>
      </c>
      <c r="K37" s="2"/>
      <c r="L37" s="13">
        <f>SUM(L14:L36)</f>
        <v>2173531</v>
      </c>
      <c r="M37" s="17">
        <f>SUM(M14:M36)</f>
        <v>203121</v>
      </c>
    </row>
    <row r="38" spans="10:13" x14ac:dyDescent="0.3">
      <c r="J38" s="3" t="s">
        <v>16</v>
      </c>
      <c r="K38" s="3"/>
      <c r="L38" s="54">
        <f>L37+M37</f>
        <v>2376652</v>
      </c>
      <c r="M38" s="54"/>
    </row>
    <row r="40" spans="10:13" x14ac:dyDescent="0.3">
      <c r="J40" s="55"/>
      <c r="K40" s="55"/>
      <c r="L40" s="55"/>
      <c r="M40" s="55"/>
    </row>
  </sheetData>
  <mergeCells count="2">
    <mergeCell ref="L38:M38"/>
    <mergeCell ref="J40:M40"/>
  </mergeCells>
  <printOptions headings="1" gridLines="1"/>
  <pageMargins left="0.7" right="0.7" top="0.75" bottom="0.75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35"/>
  <sheetViews>
    <sheetView topLeftCell="A9" zoomScaleNormal="100" workbookViewId="0">
      <selection activeCell="G7" sqref="G7"/>
    </sheetView>
  </sheetViews>
  <sheetFormatPr defaultRowHeight="14.4" x14ac:dyDescent="0.3"/>
  <cols>
    <col min="2" max="2" width="23.33203125" customWidth="1"/>
    <col min="3" max="3" width="14.33203125" customWidth="1"/>
    <col min="4" max="4" width="19" customWidth="1"/>
    <col min="5" max="5" width="18.88671875" customWidth="1"/>
    <col min="7" max="7" width="14.5546875" customWidth="1"/>
    <col min="8" max="8" width="12.6640625" customWidth="1"/>
  </cols>
  <sheetData>
    <row r="1" spans="2:9" x14ac:dyDescent="0.3">
      <c r="B1" s="2" t="s">
        <v>24</v>
      </c>
      <c r="C1" s="2" t="s">
        <v>19</v>
      </c>
      <c r="D1" s="2" t="s">
        <v>20</v>
      </c>
    </row>
    <row r="2" spans="2:9" x14ac:dyDescent="0.3">
      <c r="B2" t="s">
        <v>142</v>
      </c>
      <c r="C2" s="5"/>
      <c r="D2" s="5">
        <v>314000</v>
      </c>
      <c r="E2" s="56" t="s">
        <v>98</v>
      </c>
    </row>
    <row r="3" spans="2:9" x14ac:dyDescent="0.3">
      <c r="B3" t="s">
        <v>89</v>
      </c>
      <c r="C3" s="5"/>
      <c r="D3" s="5">
        <v>45000</v>
      </c>
      <c r="E3" s="56"/>
    </row>
    <row r="4" spans="2:9" x14ac:dyDescent="0.3">
      <c r="B4" t="s">
        <v>141</v>
      </c>
      <c r="C4" s="5"/>
      <c r="D4" s="5">
        <v>118562.5</v>
      </c>
    </row>
    <row r="5" spans="2:9" x14ac:dyDescent="0.3">
      <c r="B5" t="s">
        <v>88</v>
      </c>
      <c r="C5" s="5"/>
      <c r="D5" s="5">
        <v>49600</v>
      </c>
    </row>
    <row r="6" spans="2:9" x14ac:dyDescent="0.3">
      <c r="B6" t="s">
        <v>143</v>
      </c>
      <c r="C6" s="5"/>
      <c r="D6" s="5">
        <v>1429045.88</v>
      </c>
    </row>
    <row r="7" spans="2:9" x14ac:dyDescent="0.3">
      <c r="B7" t="s">
        <v>144</v>
      </c>
      <c r="C7" s="5"/>
      <c r="D7" s="5">
        <v>124392.19</v>
      </c>
    </row>
    <row r="8" spans="2:9" x14ac:dyDescent="0.3">
      <c r="B8" t="s">
        <v>121</v>
      </c>
      <c r="C8" s="5"/>
      <c r="D8" s="5">
        <v>32000</v>
      </c>
    </row>
    <row r="9" spans="2:9" x14ac:dyDescent="0.3">
      <c r="B9" t="s">
        <v>146</v>
      </c>
      <c r="C9" s="5"/>
      <c r="D9" s="5">
        <v>24500</v>
      </c>
    </row>
    <row r="10" spans="2:9" x14ac:dyDescent="0.3">
      <c r="B10" t="s">
        <v>145</v>
      </c>
      <c r="C10" s="5"/>
      <c r="D10" s="5">
        <v>50000</v>
      </c>
    </row>
    <row r="11" spans="2:9" x14ac:dyDescent="0.3">
      <c r="B11" t="s">
        <v>95</v>
      </c>
      <c r="C11" s="5"/>
      <c r="D11" s="5">
        <v>16000</v>
      </c>
    </row>
    <row r="12" spans="2:9" x14ac:dyDescent="0.3">
      <c r="B12" s="2" t="s">
        <v>22</v>
      </c>
      <c r="C12" s="6"/>
      <c r="D12" s="6">
        <f>SUM(D2:D11)</f>
        <v>2203100.5699999998</v>
      </c>
    </row>
    <row r="14" spans="2:9" ht="15" thickBot="1" x14ac:dyDescent="0.35">
      <c r="G14" s="48"/>
    </row>
    <row r="15" spans="2:9" ht="16.2" thickTop="1" x14ac:dyDescent="0.3">
      <c r="B15" s="10" t="s">
        <v>23</v>
      </c>
      <c r="C15" s="10" t="s">
        <v>26</v>
      </c>
      <c r="D15" s="2" t="s">
        <v>55</v>
      </c>
      <c r="E15" s="2" t="s">
        <v>63</v>
      </c>
      <c r="G15" s="49" t="s">
        <v>27</v>
      </c>
      <c r="H15" s="10" t="s">
        <v>28</v>
      </c>
      <c r="I15" s="10" t="s">
        <v>29</v>
      </c>
    </row>
    <row r="16" spans="2:9" x14ac:dyDescent="0.3">
      <c r="B16" t="s">
        <v>56</v>
      </c>
      <c r="D16" s="1">
        <v>500000</v>
      </c>
      <c r="G16" s="51">
        <v>0</v>
      </c>
    </row>
    <row r="17" spans="2:9" x14ac:dyDescent="0.3">
      <c r="B17" t="s">
        <v>59</v>
      </c>
      <c r="D17" s="1">
        <v>200000</v>
      </c>
      <c r="E17" s="1">
        <v>200000</v>
      </c>
      <c r="G17" s="52">
        <v>200000</v>
      </c>
      <c r="I17" t="s">
        <v>60</v>
      </c>
    </row>
    <row r="18" spans="2:9" x14ac:dyDescent="0.3">
      <c r="B18" t="s">
        <v>58</v>
      </c>
      <c r="D18" s="1">
        <v>100000</v>
      </c>
      <c r="G18" s="51">
        <v>0</v>
      </c>
      <c r="I18" t="s">
        <v>61</v>
      </c>
    </row>
    <row r="19" spans="2:9" x14ac:dyDescent="0.3">
      <c r="B19" t="s">
        <v>57</v>
      </c>
      <c r="D19" s="1">
        <v>50000</v>
      </c>
      <c r="E19" s="1">
        <v>50000</v>
      </c>
      <c r="G19" s="52">
        <v>25000</v>
      </c>
      <c r="I19" t="s">
        <v>52</v>
      </c>
    </row>
    <row r="20" spans="2:9" x14ac:dyDescent="0.3">
      <c r="B20" t="s">
        <v>25</v>
      </c>
      <c r="C20" s="7">
        <v>750000</v>
      </c>
      <c r="G20" s="53">
        <v>750000</v>
      </c>
      <c r="H20" t="s">
        <v>31</v>
      </c>
      <c r="I20" t="s">
        <v>52</v>
      </c>
    </row>
    <row r="21" spans="2:9" x14ac:dyDescent="0.3">
      <c r="B21" t="s">
        <v>30</v>
      </c>
      <c r="C21" s="7">
        <v>200000</v>
      </c>
      <c r="D21" s="1">
        <v>200000</v>
      </c>
      <c r="E21" s="1">
        <v>200000</v>
      </c>
      <c r="G21" s="53">
        <v>200000</v>
      </c>
    </row>
    <row r="22" spans="2:9" x14ac:dyDescent="0.3">
      <c r="B22" t="s">
        <v>32</v>
      </c>
      <c r="C22" s="7">
        <v>209000</v>
      </c>
      <c r="G22" s="53">
        <v>0</v>
      </c>
      <c r="H22" t="s">
        <v>37</v>
      </c>
      <c r="I22" t="s">
        <v>49</v>
      </c>
    </row>
    <row r="23" spans="2:9" x14ac:dyDescent="0.3">
      <c r="B23" t="s">
        <v>33</v>
      </c>
      <c r="C23" s="7">
        <v>150000</v>
      </c>
      <c r="D23" s="1">
        <v>150000</v>
      </c>
      <c r="E23" s="1">
        <v>150000</v>
      </c>
      <c r="G23" s="53">
        <v>150000</v>
      </c>
      <c r="H23" t="s">
        <v>40</v>
      </c>
      <c r="I23" t="s">
        <v>48</v>
      </c>
    </row>
    <row r="24" spans="2:9" x14ac:dyDescent="0.3">
      <c r="B24" t="s">
        <v>34</v>
      </c>
      <c r="C24" s="7">
        <v>200000</v>
      </c>
      <c r="D24" s="1">
        <v>200000</v>
      </c>
      <c r="E24" s="1">
        <v>200000</v>
      </c>
      <c r="G24" s="53">
        <v>200000</v>
      </c>
      <c r="H24" t="s">
        <v>51</v>
      </c>
      <c r="I24" t="s">
        <v>52</v>
      </c>
    </row>
    <row r="25" spans="2:9" x14ac:dyDescent="0.3">
      <c r="B25" t="s">
        <v>41</v>
      </c>
      <c r="C25" s="7">
        <v>190000</v>
      </c>
      <c r="D25" s="1">
        <v>187000</v>
      </c>
      <c r="E25" s="1">
        <v>187000</v>
      </c>
      <c r="G25" s="53">
        <v>187281</v>
      </c>
      <c r="H25" t="s">
        <v>47</v>
      </c>
      <c r="I25" t="s">
        <v>52</v>
      </c>
    </row>
    <row r="26" spans="2:9" x14ac:dyDescent="0.3">
      <c r="B26" t="s">
        <v>35</v>
      </c>
      <c r="C26" s="8">
        <v>100000</v>
      </c>
      <c r="G26" s="53">
        <v>106250</v>
      </c>
    </row>
    <row r="27" spans="2:9" x14ac:dyDescent="0.3">
      <c r="B27" t="s">
        <v>13</v>
      </c>
      <c r="C27" s="8">
        <v>5000</v>
      </c>
      <c r="D27" s="1">
        <v>5000</v>
      </c>
      <c r="E27" s="1">
        <v>5000</v>
      </c>
      <c r="G27" s="53">
        <v>5000</v>
      </c>
      <c r="H27" s="11" t="s">
        <v>38</v>
      </c>
      <c r="I27" s="11">
        <v>44621</v>
      </c>
    </row>
    <row r="28" spans="2:9" x14ac:dyDescent="0.3">
      <c r="B28" t="s">
        <v>39</v>
      </c>
      <c r="C28" s="8">
        <v>103000</v>
      </c>
      <c r="D28" s="1">
        <v>200000</v>
      </c>
      <c r="E28" s="1">
        <v>200000</v>
      </c>
      <c r="G28" s="53">
        <v>240000</v>
      </c>
      <c r="H28" s="11"/>
      <c r="I28" s="11"/>
    </row>
    <row r="29" spans="2:9" x14ac:dyDescent="0.3">
      <c r="B29" t="s">
        <v>64</v>
      </c>
      <c r="C29" s="8">
        <v>200000</v>
      </c>
      <c r="D29" s="1"/>
      <c r="E29" s="1"/>
      <c r="G29" s="53">
        <v>25000</v>
      </c>
      <c r="H29" s="11"/>
      <c r="I29" s="11"/>
    </row>
    <row r="30" spans="2:9" x14ac:dyDescent="0.3">
      <c r="B30" t="s">
        <v>140</v>
      </c>
      <c r="C30" s="9">
        <v>188000</v>
      </c>
      <c r="D30" s="1">
        <v>187000</v>
      </c>
      <c r="E30" s="1">
        <v>187000</v>
      </c>
      <c r="G30" s="53">
        <f>50000+6732+7500+50000+15000+15000+889+50000+8000</f>
        <v>203121</v>
      </c>
    </row>
    <row r="31" spans="2:9" x14ac:dyDescent="0.3">
      <c r="B31" t="s">
        <v>139</v>
      </c>
      <c r="C31" s="9"/>
      <c r="D31" s="1"/>
      <c r="E31" s="1"/>
      <c r="G31" s="53">
        <v>75000</v>
      </c>
      <c r="I31" t="s">
        <v>138</v>
      </c>
    </row>
    <row r="32" spans="2:9" x14ac:dyDescent="0.3">
      <c r="C32" s="9"/>
      <c r="D32" s="1"/>
      <c r="E32" s="1"/>
      <c r="G32" s="53"/>
    </row>
    <row r="33" spans="2:7" x14ac:dyDescent="0.3">
      <c r="C33" s="9"/>
      <c r="D33" s="1"/>
      <c r="E33" s="1"/>
      <c r="G33" s="53"/>
    </row>
    <row r="34" spans="2:7" ht="15" thickBot="1" x14ac:dyDescent="0.35">
      <c r="B34" s="2" t="s">
        <v>36</v>
      </c>
      <c r="C34" s="6">
        <f>SUM(C20:C30)</f>
        <v>2295000</v>
      </c>
      <c r="D34" s="2">
        <f>SUM(D16:D30)</f>
        <v>1979000</v>
      </c>
      <c r="E34" s="2">
        <f>SUM(E16:E30)</f>
        <v>1379000</v>
      </c>
      <c r="G34" s="50">
        <f>SUM(G16:G31)</f>
        <v>2366652</v>
      </c>
    </row>
    <row r="35" spans="2:7" ht="15" thickTop="1" x14ac:dyDescent="0.3"/>
  </sheetData>
  <mergeCells count="1">
    <mergeCell ref="E2:E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60"/>
  <sheetViews>
    <sheetView zoomScaleNormal="100" workbookViewId="0">
      <selection activeCell="F29" sqref="F29"/>
    </sheetView>
  </sheetViews>
  <sheetFormatPr defaultRowHeight="14.4" x14ac:dyDescent="0.3"/>
  <cols>
    <col min="1" max="1" width="14.109375" customWidth="1"/>
    <col min="2" max="2" width="34" customWidth="1"/>
    <col min="3" max="3" width="16.88671875" style="28" customWidth="1"/>
    <col min="5" max="5" width="24.88671875" bestFit="1" customWidth="1"/>
    <col min="6" max="6" width="16.77734375" style="22" customWidth="1"/>
    <col min="7" max="7" width="15.6640625" customWidth="1"/>
  </cols>
  <sheetData>
    <row r="1" spans="1:7" ht="18" x14ac:dyDescent="0.35">
      <c r="A1" s="21" t="s">
        <v>133</v>
      </c>
    </row>
    <row r="2" spans="1:7" s="3" customFormat="1" ht="28.8" customHeight="1" x14ac:dyDescent="0.3">
      <c r="B2" s="23" t="s">
        <v>87</v>
      </c>
      <c r="C2" s="36" t="s">
        <v>120</v>
      </c>
      <c r="E2" s="3" t="s">
        <v>105</v>
      </c>
      <c r="F2" s="24"/>
      <c r="G2" s="3" t="s">
        <v>95</v>
      </c>
    </row>
    <row r="3" spans="1:7" ht="15.6" customHeight="1" x14ac:dyDescent="0.3">
      <c r="A3" s="2" t="s">
        <v>85</v>
      </c>
      <c r="B3" s="20"/>
      <c r="C3" s="31"/>
    </row>
    <row r="4" spans="1:7" ht="18" customHeight="1" x14ac:dyDescent="0.3">
      <c r="A4" t="s">
        <v>84</v>
      </c>
      <c r="B4" s="20" t="s">
        <v>21</v>
      </c>
      <c r="C4" s="32">
        <v>314000</v>
      </c>
      <c r="E4" t="s">
        <v>98</v>
      </c>
      <c r="F4" s="26">
        <v>187281.25</v>
      </c>
    </row>
    <row r="5" spans="1:7" x14ac:dyDescent="0.3">
      <c r="B5" s="19"/>
      <c r="C5" s="33"/>
      <c r="E5" t="s">
        <v>7</v>
      </c>
      <c r="F5" s="26">
        <v>6732</v>
      </c>
    </row>
    <row r="6" spans="1:7" x14ac:dyDescent="0.3">
      <c r="B6" t="s">
        <v>95</v>
      </c>
      <c r="C6" s="33">
        <v>16000</v>
      </c>
      <c r="E6" t="s">
        <v>66</v>
      </c>
      <c r="F6" s="26">
        <v>106250</v>
      </c>
      <c r="G6" t="s">
        <v>136</v>
      </c>
    </row>
    <row r="7" spans="1:7" x14ac:dyDescent="0.3">
      <c r="C7" s="33"/>
      <c r="E7" t="s">
        <v>114</v>
      </c>
      <c r="F7" s="26">
        <v>889</v>
      </c>
    </row>
    <row r="8" spans="1:7" x14ac:dyDescent="0.3">
      <c r="A8" s="2" t="s">
        <v>86</v>
      </c>
      <c r="C8" s="33"/>
      <c r="E8" t="s">
        <v>102</v>
      </c>
      <c r="F8" s="26">
        <v>7500</v>
      </c>
    </row>
    <row r="9" spans="1:7" x14ac:dyDescent="0.3">
      <c r="A9" t="s">
        <v>89</v>
      </c>
      <c r="B9" t="s">
        <v>99</v>
      </c>
      <c r="C9" s="33">
        <v>45000</v>
      </c>
      <c r="E9" t="s">
        <v>74</v>
      </c>
      <c r="F9" s="26">
        <v>15000</v>
      </c>
      <c r="G9" t="s">
        <v>97</v>
      </c>
    </row>
    <row r="10" spans="1:7" x14ac:dyDescent="0.3">
      <c r="C10" s="33"/>
      <c r="E10" t="s">
        <v>103</v>
      </c>
      <c r="F10" s="26">
        <v>15000</v>
      </c>
    </row>
    <row r="11" spans="1:7" x14ac:dyDescent="0.3">
      <c r="C11" s="33"/>
      <c r="E11" t="s">
        <v>76</v>
      </c>
      <c r="F11" s="26">
        <v>36347.75</v>
      </c>
    </row>
    <row r="12" spans="1:7" s="3" customFormat="1" x14ac:dyDescent="0.3">
      <c r="A12" s="3" t="s">
        <v>94</v>
      </c>
      <c r="B12" s="3" t="s">
        <v>100</v>
      </c>
      <c r="C12" s="37">
        <f>SUM(C4:C10)</f>
        <v>375000</v>
      </c>
      <c r="F12" s="27">
        <f>SUM(F4:F11)</f>
        <v>375000</v>
      </c>
    </row>
    <row r="14" spans="1:7" x14ac:dyDescent="0.3">
      <c r="A14" s="2" t="s">
        <v>90</v>
      </c>
    </row>
    <row r="15" spans="1:7" x14ac:dyDescent="0.3">
      <c r="A15" t="s">
        <v>91</v>
      </c>
      <c r="B15" t="s">
        <v>113</v>
      </c>
      <c r="C15" s="28">
        <v>1553438</v>
      </c>
      <c r="E15" t="s">
        <v>25</v>
      </c>
      <c r="F15" s="26">
        <v>750000</v>
      </c>
    </row>
    <row r="16" spans="1:7" x14ac:dyDescent="0.3">
      <c r="E16" t="s">
        <v>30</v>
      </c>
      <c r="F16" s="26">
        <v>200000</v>
      </c>
    </row>
    <row r="17" spans="1:7" x14ac:dyDescent="0.3">
      <c r="E17" t="s">
        <v>39</v>
      </c>
      <c r="F17" s="26">
        <v>240000</v>
      </c>
    </row>
    <row r="18" spans="1:7" x14ac:dyDescent="0.3">
      <c r="E18" t="s">
        <v>34</v>
      </c>
      <c r="F18" s="26">
        <v>200000</v>
      </c>
    </row>
    <row r="19" spans="1:7" x14ac:dyDescent="0.3">
      <c r="E19" t="s">
        <v>110</v>
      </c>
      <c r="F19" s="26">
        <v>150000</v>
      </c>
    </row>
    <row r="20" spans="1:7" x14ac:dyDescent="0.3">
      <c r="B20" t="s">
        <v>122</v>
      </c>
      <c r="C20" s="28">
        <v>4000</v>
      </c>
      <c r="E20" t="s">
        <v>101</v>
      </c>
      <c r="F20" s="26">
        <v>18000</v>
      </c>
    </row>
    <row r="21" spans="1:7" s="25" customFormat="1" x14ac:dyDescent="0.3">
      <c r="A21" s="25" t="s">
        <v>36</v>
      </c>
      <c r="B21" s="25" t="s">
        <v>90</v>
      </c>
      <c r="C21" s="38">
        <f>SUM(C15:C20)</f>
        <v>1557438</v>
      </c>
      <c r="F21" s="29">
        <f>SUM(F15:F20)</f>
        <v>1558000</v>
      </c>
    </row>
    <row r="22" spans="1:7" x14ac:dyDescent="0.3">
      <c r="F22" s="26"/>
    </row>
    <row r="23" spans="1:7" s="2" customFormat="1" x14ac:dyDescent="0.3">
      <c r="A23" s="2" t="s">
        <v>106</v>
      </c>
      <c r="C23" s="39"/>
      <c r="F23" s="30"/>
    </row>
    <row r="24" spans="1:7" s="2" customFormat="1" x14ac:dyDescent="0.3">
      <c r="B24" t="s">
        <v>119</v>
      </c>
      <c r="C24" s="35">
        <v>118562.5</v>
      </c>
      <c r="E24" t="s">
        <v>118</v>
      </c>
      <c r="F24" s="26">
        <v>8000</v>
      </c>
    </row>
    <row r="25" spans="1:7" s="2" customFormat="1" x14ac:dyDescent="0.3">
      <c r="B25" t="s">
        <v>88</v>
      </c>
      <c r="C25" s="34">
        <v>49600</v>
      </c>
      <c r="E25" t="s">
        <v>59</v>
      </c>
      <c r="F25" s="28">
        <v>27000</v>
      </c>
      <c r="G25" t="s">
        <v>96</v>
      </c>
    </row>
    <row r="26" spans="1:7" s="2" customFormat="1" x14ac:dyDescent="0.3">
      <c r="A26" t="s">
        <v>121</v>
      </c>
      <c r="B26" t="s">
        <v>92</v>
      </c>
      <c r="C26" s="40">
        <v>32000</v>
      </c>
      <c r="E26" t="s">
        <v>64</v>
      </c>
      <c r="F26" s="26">
        <v>25000</v>
      </c>
    </row>
    <row r="27" spans="1:7" s="2" customFormat="1" x14ac:dyDescent="0.3">
      <c r="B27" t="s">
        <v>93</v>
      </c>
      <c r="C27" s="40">
        <v>1500</v>
      </c>
      <c r="E27" t="s">
        <v>108</v>
      </c>
      <c r="F27" s="26">
        <v>5000</v>
      </c>
    </row>
    <row r="28" spans="1:7" x14ac:dyDescent="0.3">
      <c r="B28" t="s">
        <v>125</v>
      </c>
      <c r="C28" s="41">
        <v>8000</v>
      </c>
      <c r="E28" t="s">
        <v>109</v>
      </c>
      <c r="F28" s="26">
        <v>5000</v>
      </c>
    </row>
    <row r="29" spans="1:7" x14ac:dyDescent="0.3">
      <c r="B29" t="s">
        <v>126</v>
      </c>
      <c r="C29" s="41">
        <v>1000</v>
      </c>
      <c r="E29" t="s">
        <v>112</v>
      </c>
      <c r="F29" s="26">
        <v>75000</v>
      </c>
    </row>
    <row r="30" spans="1:7" x14ac:dyDescent="0.3">
      <c r="B30" t="s">
        <v>130</v>
      </c>
      <c r="C30" s="41">
        <v>10000</v>
      </c>
      <c r="E30" t="s">
        <v>13</v>
      </c>
      <c r="F30" s="26">
        <v>5000</v>
      </c>
    </row>
    <row r="31" spans="1:7" x14ac:dyDescent="0.3">
      <c r="C31" s="41"/>
      <c r="E31" t="s">
        <v>68</v>
      </c>
      <c r="F31" s="26">
        <v>25000</v>
      </c>
    </row>
    <row r="32" spans="1:7" x14ac:dyDescent="0.3">
      <c r="C32" s="41"/>
      <c r="E32" t="s">
        <v>76</v>
      </c>
      <c r="F32" s="26">
        <v>13652.25</v>
      </c>
    </row>
    <row r="33" spans="1:7" x14ac:dyDescent="0.3">
      <c r="C33" s="41"/>
      <c r="E33" t="s">
        <v>101</v>
      </c>
      <c r="F33" s="26">
        <v>32000</v>
      </c>
    </row>
    <row r="34" spans="1:7" s="3" customFormat="1" x14ac:dyDescent="0.3">
      <c r="A34" s="3" t="s">
        <v>36</v>
      </c>
      <c r="B34" s="3" t="s">
        <v>106</v>
      </c>
      <c r="C34" s="37">
        <f>SUM(C24:C33)</f>
        <v>220662.5</v>
      </c>
      <c r="F34" s="42">
        <f>SUM(F24:F33)</f>
        <v>220652.25</v>
      </c>
    </row>
    <row r="35" spans="1:7" x14ac:dyDescent="0.3">
      <c r="C35" s="41"/>
    </row>
    <row r="37" spans="1:7" x14ac:dyDescent="0.3">
      <c r="A37" s="2" t="s">
        <v>107</v>
      </c>
      <c r="F37" s="26"/>
    </row>
    <row r="38" spans="1:7" x14ac:dyDescent="0.3">
      <c r="A38" t="s">
        <v>123</v>
      </c>
      <c r="B38" t="s">
        <v>124</v>
      </c>
      <c r="C38" s="28">
        <v>10000</v>
      </c>
      <c r="E38" t="s">
        <v>104</v>
      </c>
      <c r="F38" s="28">
        <v>50000</v>
      </c>
    </row>
    <row r="39" spans="1:7" x14ac:dyDescent="0.3">
      <c r="B39" t="s">
        <v>117</v>
      </c>
      <c r="C39" s="28">
        <v>4000</v>
      </c>
      <c r="F39" s="26"/>
    </row>
    <row r="40" spans="1:7" x14ac:dyDescent="0.3">
      <c r="B40" t="s">
        <v>131</v>
      </c>
      <c r="C40" s="28">
        <v>5000</v>
      </c>
      <c r="F40" s="26"/>
    </row>
    <row r="41" spans="1:7" x14ac:dyDescent="0.3">
      <c r="B41" t="s">
        <v>111</v>
      </c>
      <c r="C41" s="28">
        <v>5000</v>
      </c>
      <c r="F41" s="26"/>
    </row>
    <row r="42" spans="1:7" x14ac:dyDescent="0.3">
      <c r="B42" t="s">
        <v>127</v>
      </c>
      <c r="C42" s="28">
        <v>10000</v>
      </c>
      <c r="F42" s="26"/>
    </row>
    <row r="43" spans="1:7" x14ac:dyDescent="0.3">
      <c r="B43" t="s">
        <v>129</v>
      </c>
      <c r="C43" s="28">
        <v>16000</v>
      </c>
      <c r="F43" s="26"/>
    </row>
    <row r="44" spans="1:7" s="3" customFormat="1" x14ac:dyDescent="0.3">
      <c r="A44" s="3" t="s">
        <v>36</v>
      </c>
      <c r="B44" s="3" t="s">
        <v>107</v>
      </c>
      <c r="C44" s="37">
        <f>SUM(C38:C43)</f>
        <v>50000</v>
      </c>
      <c r="F44" s="42">
        <f>SUM(F37:F42)</f>
        <v>50000</v>
      </c>
    </row>
    <row r="46" spans="1:7" x14ac:dyDescent="0.3">
      <c r="A46" s="2" t="s">
        <v>128</v>
      </c>
      <c r="E46" t="s">
        <v>59</v>
      </c>
      <c r="F46" s="26">
        <v>173000</v>
      </c>
      <c r="G46" t="s">
        <v>137</v>
      </c>
    </row>
    <row r="47" spans="1:7" x14ac:dyDescent="0.3">
      <c r="F47" s="26"/>
    </row>
    <row r="48" spans="1:7" s="3" customFormat="1" x14ac:dyDescent="0.3">
      <c r="A48" s="3" t="s">
        <v>36</v>
      </c>
      <c r="B48" s="3" t="s">
        <v>128</v>
      </c>
      <c r="C48" s="37">
        <f>SUM(C46:C47)</f>
        <v>0</v>
      </c>
      <c r="F48" s="43">
        <f>SUM(F46:F47)</f>
        <v>173000</v>
      </c>
    </row>
    <row r="51" spans="1:6" s="46" customFormat="1" x14ac:dyDescent="0.3">
      <c r="A51" s="44" t="s">
        <v>36</v>
      </c>
      <c r="B51" s="44" t="s">
        <v>132</v>
      </c>
      <c r="C51" s="45">
        <f>C12+C21+C34+C44+C48</f>
        <v>2203100.5</v>
      </c>
      <c r="F51" s="47">
        <f>SUM(F12+F21+F34+F44+F48)</f>
        <v>2376652.25</v>
      </c>
    </row>
    <row r="60" spans="1:6" x14ac:dyDescent="0.3">
      <c r="B60" t="s">
        <v>36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indsamlingsoversigt</vt:lpstr>
      <vt:lpstr>økonomi</vt:lpstr>
      <vt:lpstr>Budget og finansiering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 Brun</dc:creator>
  <cp:lastModifiedBy>Alice Brun</cp:lastModifiedBy>
  <cp:lastPrinted>2023-03-02T13:40:00Z</cp:lastPrinted>
  <dcterms:created xsi:type="dcterms:W3CDTF">2022-03-23T16:29:00Z</dcterms:created>
  <dcterms:modified xsi:type="dcterms:W3CDTF">2023-03-02T13:43:01Z</dcterms:modified>
</cp:coreProperties>
</file>