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lice Brun\Desktop\Visby Lokalråd\Lokalrådet\"/>
    </mc:Choice>
  </mc:AlternateContent>
  <xr:revisionPtr revIDLastSave="0" documentId="13_ncr:1_{2E26E6ED-2952-49DB-975E-CF36CF18096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egnskabsark 2023" sheetId="13" r:id="rId1"/>
    <sheet name="Regnskab 2023 " sheetId="11" r:id="rId2"/>
    <sheet name="Posteringer Sparekassen" sheetId="12" r:id="rId3"/>
    <sheet name=" Budgetvejledning" sheetId="5" r:id="rId4"/>
  </sheets>
  <definedNames>
    <definedName name="_xlnm.Print_Area" localSheetId="1">'Regnskab 2023 '!$A$1:$F$140</definedName>
    <definedName name="_xlnm.Print_Area" localSheetId="0">'Regnskabsark 2023'!$A$1:$D$81</definedName>
    <definedName name="_xlnm.Print_Titles" localSheetId="1">'Regnskab 2023 '!$3:$3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2" i="11" l="1"/>
  <c r="C123" i="11"/>
  <c r="D72" i="13"/>
  <c r="C4" i="13"/>
  <c r="C8" i="13"/>
  <c r="C12" i="13"/>
  <c r="C16" i="13"/>
  <c r="C18" i="13"/>
  <c r="C22" i="13"/>
  <c r="C25" i="13"/>
  <c r="C29" i="13"/>
  <c r="C32" i="13"/>
  <c r="C36" i="13"/>
  <c r="C43" i="13"/>
  <c r="B4" i="13"/>
  <c r="B8" i="13"/>
  <c r="B12" i="13"/>
  <c r="B16" i="13"/>
  <c r="B18" i="13"/>
  <c r="B22" i="13"/>
  <c r="B25" i="13"/>
  <c r="B29" i="13"/>
  <c r="B32" i="13"/>
  <c r="B36" i="13"/>
  <c r="B43" i="13"/>
  <c r="D43" i="13"/>
  <c r="C64" i="13"/>
  <c r="C72" i="13"/>
  <c r="B72" i="13"/>
  <c r="B47" i="13"/>
  <c r="C50" i="13"/>
  <c r="B54" i="13"/>
  <c r="C55" i="13"/>
  <c r="D36" i="13"/>
  <c r="D32" i="13"/>
  <c r="D29" i="13"/>
  <c r="D25" i="13"/>
  <c r="D22" i="13"/>
  <c r="D18" i="13"/>
  <c r="D16" i="13"/>
  <c r="D12" i="13"/>
  <c r="D8" i="13"/>
  <c r="D4" i="13"/>
  <c r="D140" i="11"/>
  <c r="B140" i="11"/>
  <c r="C4" i="11"/>
  <c r="C18" i="11"/>
  <c r="C26" i="11"/>
  <c r="C38" i="11"/>
  <c r="C52" i="11"/>
  <c r="C61" i="11"/>
  <c r="C71" i="11"/>
  <c r="C81" i="11"/>
  <c r="C92" i="11"/>
  <c r="C104" i="11"/>
  <c r="C111" i="11"/>
  <c r="B4" i="11"/>
  <c r="B18" i="11"/>
  <c r="B26" i="11"/>
  <c r="B38" i="11"/>
  <c r="B52" i="11"/>
  <c r="B61" i="11"/>
  <c r="B71" i="11"/>
  <c r="B81" i="11"/>
  <c r="B92" i="11"/>
  <c r="B104" i="11"/>
  <c r="B111" i="11"/>
  <c r="D111" i="11"/>
  <c r="C132" i="11"/>
  <c r="C140" i="11"/>
  <c r="C132" i="12"/>
  <c r="C131" i="12"/>
  <c r="D128" i="12"/>
  <c r="E128" i="12"/>
  <c r="C134" i="12"/>
  <c r="B115" i="11"/>
  <c r="C118" i="11"/>
  <c r="B128" i="12"/>
  <c r="D33" i="12"/>
  <c r="C128" i="12"/>
  <c r="D71" i="11"/>
  <c r="D61" i="11"/>
  <c r="D52" i="11"/>
  <c r="D92" i="11"/>
  <c r="D38" i="11"/>
  <c r="D26" i="11"/>
  <c r="D4" i="11"/>
  <c r="D104" i="11"/>
  <c r="D81" i="11"/>
  <c r="D18" i="11"/>
  <c r="E49" i="5"/>
  <c r="D49" i="5"/>
</calcChain>
</file>

<file path=xl/sharedStrings.xml><?xml version="1.0" encoding="utf-8"?>
<sst xmlns="http://schemas.openxmlformats.org/spreadsheetml/2006/main" count="540" uniqueCount="291">
  <si>
    <t>Aktiviteter</t>
  </si>
  <si>
    <t>Visby Park</t>
  </si>
  <si>
    <t>toilettet</t>
  </si>
  <si>
    <t>vedligehold og anskaffelser</t>
  </si>
  <si>
    <t>shelterplads</t>
  </si>
  <si>
    <t>tilskud fra kommunen</t>
  </si>
  <si>
    <t>Grønne områder og stier</t>
  </si>
  <si>
    <t>vedligehold af Oasen og stier</t>
  </si>
  <si>
    <t>blomsterkasser ved byporte</t>
  </si>
  <si>
    <t>affaldsindsamling</t>
  </si>
  <si>
    <t>Skoleudvalget</t>
  </si>
  <si>
    <t>vedligehold</t>
  </si>
  <si>
    <t>forsikring</t>
  </si>
  <si>
    <t>anskaffelser</t>
  </si>
  <si>
    <t>arbejdsdag</t>
  </si>
  <si>
    <t>Fællesspisninger</t>
  </si>
  <si>
    <t>sommergrillaften</t>
  </si>
  <si>
    <t>Mortensaften</t>
  </si>
  <si>
    <t>indtægter Mortensaften</t>
  </si>
  <si>
    <t>Kulturarrangementer</t>
  </si>
  <si>
    <t>Møder</t>
  </si>
  <si>
    <t>generalforsamling</t>
  </si>
  <si>
    <t>borgermøder</t>
  </si>
  <si>
    <t>øvrige møder</t>
  </si>
  <si>
    <t>Formidling</t>
  </si>
  <si>
    <t>hjemmeside og app</t>
  </si>
  <si>
    <t>annoncering Bindeleddet</t>
  </si>
  <si>
    <t>Visby-kort udgifter</t>
  </si>
  <si>
    <t>Visby-kort indtægter</t>
  </si>
  <si>
    <t>plakater m.v.</t>
  </si>
  <si>
    <t>Gaver</t>
  </si>
  <si>
    <t>Tilflyttere</t>
  </si>
  <si>
    <t>Lokalrådets drift</t>
  </si>
  <si>
    <t>Sparekassen Bredebro</t>
  </si>
  <si>
    <t>forplejning til møder</t>
  </si>
  <si>
    <t>Projekter</t>
  </si>
  <si>
    <t>Multipladsen</t>
  </si>
  <si>
    <t>I alt</t>
  </si>
  <si>
    <t>Anskaffelser</t>
  </si>
  <si>
    <t>Budgetvejledning Visby Lokalråd</t>
  </si>
  <si>
    <t xml:space="preserve">Status 1. januar </t>
  </si>
  <si>
    <t>Indestående</t>
  </si>
  <si>
    <t>G-konto</t>
  </si>
  <si>
    <t>Foreningskonto</t>
  </si>
  <si>
    <t>Udgifter</t>
  </si>
  <si>
    <t>Indtægter</t>
  </si>
  <si>
    <t>honorar for rengøring, rengøringsmidler</t>
  </si>
  <si>
    <t>arbejdsdage</t>
  </si>
  <si>
    <t>forplejning</t>
  </si>
  <si>
    <t>materialer, løn</t>
  </si>
  <si>
    <t>vedligehold shelterplads</t>
  </si>
  <si>
    <t>Grønne områder</t>
  </si>
  <si>
    <t>græsklipning, brændstof, buskrydning</t>
  </si>
  <si>
    <t>blomster, muld, kasser</t>
  </si>
  <si>
    <t>græsslåning, rengøring, reparationer</t>
  </si>
  <si>
    <t xml:space="preserve">Rengøringsartikler </t>
  </si>
  <si>
    <t>Forsikring</t>
  </si>
  <si>
    <t>udlejning indtægter</t>
  </si>
  <si>
    <t>madhold udgifter</t>
  </si>
  <si>
    <t>Andreas madlavningshold</t>
  </si>
  <si>
    <t>madhold indtægter</t>
  </si>
  <si>
    <t>deltagerbetaling</t>
  </si>
  <si>
    <t>leje af forsamlingshus, mad, borddækning</t>
  </si>
  <si>
    <t>indtægter sommergrillaften</t>
  </si>
  <si>
    <t>salg af drikkevarer</t>
  </si>
  <si>
    <t>Kulturarrangement</t>
  </si>
  <si>
    <t>et årligt i kulturdagene</t>
  </si>
  <si>
    <t>honorar, lokaleleje</t>
  </si>
  <si>
    <t>indtægter</t>
  </si>
  <si>
    <t>tilskud, salg af forplejning</t>
  </si>
  <si>
    <t>forplejning, borddækning</t>
  </si>
  <si>
    <t>lokaleleje, forplejning, lydanlæg, materialer</t>
  </si>
  <si>
    <t>udgangspunkt: kommunal udgift</t>
  </si>
  <si>
    <t>annoncering</t>
  </si>
  <si>
    <t>Bindeleddet</t>
  </si>
  <si>
    <t>trykning (kort købes af Alice)</t>
  </si>
  <si>
    <t>salg til private (15 kr.), Købmanden (10 kr.)</t>
  </si>
  <si>
    <t>opslag, informationsplakater</t>
  </si>
  <si>
    <t>tilflyttergaver a´150 kr.</t>
  </si>
  <si>
    <t>Påskønnelse, alternativ til honorar</t>
  </si>
  <si>
    <t>gebyrer, Nets</t>
  </si>
  <si>
    <t>kontorhold</t>
  </si>
  <si>
    <t>printpatroner, papirvarer, kopiering</t>
  </si>
  <si>
    <t>tilskud - indtægter</t>
  </si>
  <si>
    <t>tilskud fra Tønder Kommune</t>
  </si>
  <si>
    <t>andre tilskud - indtægter</t>
  </si>
  <si>
    <t>tilskud fra fonde m.v.</t>
  </si>
  <si>
    <t>tilskud til projekter</t>
  </si>
  <si>
    <t>Reservationer</t>
  </si>
  <si>
    <t>har en opsparing på 35.000 kr.til disposition</t>
  </si>
  <si>
    <t>Aktuelle projektregnskaber</t>
  </si>
  <si>
    <t>tilskud fra fonde</t>
  </si>
  <si>
    <t>udgifter</t>
  </si>
  <si>
    <t>- skift kasserer</t>
  </si>
  <si>
    <t>- madlavning for mænd</t>
  </si>
  <si>
    <t>- madlavning for kvinder</t>
  </si>
  <si>
    <t>Regnskab 2023</t>
  </si>
  <si>
    <t>- tilskud fra kommunen</t>
  </si>
  <si>
    <t>- udlejning</t>
  </si>
  <si>
    <t>postering</t>
  </si>
  <si>
    <t>02.01</t>
  </si>
  <si>
    <t>04.01</t>
  </si>
  <si>
    <t>18.01</t>
  </si>
  <si>
    <t>23.01</t>
  </si>
  <si>
    <t>01.02</t>
  </si>
  <si>
    <t>07.02</t>
  </si>
  <si>
    <t>06.03</t>
  </si>
  <si>
    <t>08.03</t>
  </si>
  <si>
    <t>- 1. kvartal</t>
  </si>
  <si>
    <t>09.03</t>
  </si>
  <si>
    <t>- brænde</t>
  </si>
  <si>
    <t>15.03</t>
  </si>
  <si>
    <t>- bålrist</t>
  </si>
  <si>
    <t>17.03</t>
  </si>
  <si>
    <t>29.03</t>
  </si>
  <si>
    <t>30.03</t>
  </si>
  <si>
    <t>- gebyr foreningskonto</t>
  </si>
  <si>
    <t>11.04</t>
  </si>
  <si>
    <t>- annoncering Feline</t>
  </si>
  <si>
    <t>13.04</t>
  </si>
  <si>
    <t>- gebyr udland</t>
  </si>
  <si>
    <t>02.05</t>
  </si>
  <si>
    <t>24.05</t>
  </si>
  <si>
    <t>- stoleleje, Trøjborg</t>
  </si>
  <si>
    <t>- Løgumkloster Vokalensemble</t>
  </si>
  <si>
    <t>06.06</t>
  </si>
  <si>
    <t>- Kulturelt Forum til koncert</t>
  </si>
  <si>
    <t>07.06</t>
  </si>
  <si>
    <t>13.06</t>
  </si>
  <si>
    <t>26.06</t>
  </si>
  <si>
    <t>29.06</t>
  </si>
  <si>
    <t>30.06</t>
  </si>
  <si>
    <t>13.07</t>
  </si>
  <si>
    <t>- 2. kvartal</t>
  </si>
  <si>
    <t>31.07</t>
  </si>
  <si>
    <t>08.08</t>
  </si>
  <si>
    <t>15.08</t>
  </si>
  <si>
    <t>21.08</t>
  </si>
  <si>
    <t>- foreningsmøde, forplejning</t>
  </si>
  <si>
    <t>13.09</t>
  </si>
  <si>
    <t>Stafet for Livet, stoleleje</t>
  </si>
  <si>
    <t>21.09</t>
  </si>
  <si>
    <t>29.09</t>
  </si>
  <si>
    <t>05.10</t>
  </si>
  <si>
    <t>- 3. kvartal</t>
  </si>
  <si>
    <t>09.10</t>
  </si>
  <si>
    <t>12.10</t>
  </si>
  <si>
    <t>24.10</t>
  </si>
  <si>
    <t>26.10</t>
  </si>
  <si>
    <t>14.11</t>
  </si>
  <si>
    <t>15.11</t>
  </si>
  <si>
    <t>12.12</t>
  </si>
  <si>
    <t>29.12</t>
  </si>
  <si>
    <t>31.12</t>
  </si>
  <si>
    <t>toilettet rengøring</t>
  </si>
  <si>
    <t>- kor på Trøjborg, programmer</t>
  </si>
  <si>
    <t>Status</t>
  </si>
  <si>
    <t>foreningskonto</t>
  </si>
  <si>
    <t>garantbeviser</t>
  </si>
  <si>
    <t>- spejdernes tilskud bålrist</t>
  </si>
  <si>
    <t>- rente af indestående foreningskonto</t>
  </si>
  <si>
    <t>31. dec 2023</t>
  </si>
  <si>
    <t>overført til foreningskonto</t>
  </si>
  <si>
    <t>rentetilskrivning</t>
  </si>
  <si>
    <t>09.06</t>
  </si>
  <si>
    <t>græsslåning</t>
  </si>
  <si>
    <t>el-installatør</t>
  </si>
  <si>
    <t>låseservice</t>
  </si>
  <si>
    <t>Bytorv - blomsterkrukker</t>
  </si>
  <si>
    <t>Bytorv - Sparekassen donation</t>
  </si>
  <si>
    <t>Parkdam Trosalta - donation</t>
  </si>
  <si>
    <t>Årets forening i Tønder Kommune</t>
  </si>
  <si>
    <t>årets driftsresultat</t>
  </si>
  <si>
    <t>overført fra G-konto</t>
  </si>
  <si>
    <t>16.01</t>
  </si>
  <si>
    <t>16.11</t>
  </si>
  <si>
    <t>- gebyr bankoverførsler</t>
  </si>
  <si>
    <t>14.06</t>
  </si>
  <si>
    <t>Spejderne tilskud bålrist</t>
  </si>
  <si>
    <t xml:space="preserve">Visby Lokalråd </t>
  </si>
  <si>
    <t>DRIFTSRESULTAT INKL. PROJEKTER</t>
  </si>
  <si>
    <t>underskud</t>
  </si>
  <si>
    <t>Resultat</t>
  </si>
  <si>
    <t>-affaldsposer</t>
  </si>
  <si>
    <t>juletræ æ Stjærn</t>
  </si>
  <si>
    <t>rengøringsmidler</t>
  </si>
  <si>
    <t>- gave</t>
  </si>
  <si>
    <t>- pølser</t>
  </si>
  <si>
    <t>- tilbehør pølser</t>
  </si>
  <si>
    <t>kontantkasse</t>
  </si>
  <si>
    <t>bilag</t>
  </si>
  <si>
    <t>revision forplejning</t>
  </si>
  <si>
    <t>- vindmøllemøde (NRGi betaler)</t>
  </si>
  <si>
    <t>8+19</t>
  </si>
  <si>
    <t>26.04</t>
  </si>
  <si>
    <t>21.03</t>
  </si>
  <si>
    <t>26.03</t>
  </si>
  <si>
    <t>23.03</t>
  </si>
  <si>
    <t>- flaskepant</t>
  </si>
  <si>
    <t>07.03</t>
  </si>
  <si>
    <t>- forplejning</t>
  </si>
  <si>
    <t>- returpant</t>
  </si>
  <si>
    <t>- leje af forsamlingshus</t>
  </si>
  <si>
    <t>- mad til 56 deltagere</t>
  </si>
  <si>
    <t>- småkager</t>
  </si>
  <si>
    <t>- grillbriketter</t>
  </si>
  <si>
    <t>- drikkevarer</t>
  </si>
  <si>
    <t>25.07</t>
  </si>
  <si>
    <t>16.08</t>
  </si>
  <si>
    <t>01.04</t>
  </si>
  <si>
    <t>Bike-station, indvielse</t>
  </si>
  <si>
    <t>19.05</t>
  </si>
  <si>
    <t>09.09</t>
  </si>
  <si>
    <t>10.09</t>
  </si>
  <si>
    <t>blomster ved byporte</t>
  </si>
  <si>
    <t>Andreas madhold</t>
  </si>
  <si>
    <t>- mad 64 personer</t>
  </si>
  <si>
    <t>10.11</t>
  </si>
  <si>
    <t>Kor på Trøjborg Ruin</t>
  </si>
  <si>
    <t>tilføjet 29</t>
  </si>
  <si>
    <t>1. jan. 2023</t>
  </si>
  <si>
    <t>Min Købmand bon 113100201-4-5</t>
  </si>
  <si>
    <t>Visby-kort Min Købmand</t>
  </si>
  <si>
    <t>13.03</t>
  </si>
  <si>
    <t>blomster og muld</t>
  </si>
  <si>
    <t>Afgående lokalrådsmedlemmer</t>
  </si>
  <si>
    <r>
      <rPr>
        <i/>
        <sz val="11"/>
        <color rgb="FF000000"/>
        <rFont val="Calibri"/>
        <family val="2"/>
      </rPr>
      <t>Visby-kort</t>
    </r>
    <r>
      <rPr>
        <sz val="11"/>
        <color indexed="8"/>
        <rFont val="Calibri"/>
        <family val="2"/>
      </rPr>
      <t xml:space="preserve"> enkeltsalg</t>
    </r>
  </si>
  <si>
    <t>Posteringer Sparekassen 2023</t>
  </si>
  <si>
    <t>Lokalrådet</t>
  </si>
  <si>
    <t>27.02</t>
  </si>
  <si>
    <t>01.03</t>
  </si>
  <si>
    <t>31.03</t>
  </si>
  <si>
    <t>31.05</t>
  </si>
  <si>
    <t>01.06</t>
  </si>
  <si>
    <t>19.06</t>
  </si>
  <si>
    <t>20.06</t>
  </si>
  <si>
    <t>21.06</t>
  </si>
  <si>
    <t>27.06</t>
  </si>
  <si>
    <t>28.06</t>
  </si>
  <si>
    <t>07.07</t>
  </si>
  <si>
    <t>04.07</t>
  </si>
  <si>
    <t>19.07</t>
  </si>
  <si>
    <t>09.08</t>
  </si>
  <si>
    <t>10.08</t>
  </si>
  <si>
    <t>14.08</t>
  </si>
  <si>
    <t>18.08</t>
  </si>
  <si>
    <t>24.08</t>
  </si>
  <si>
    <t>25.08</t>
  </si>
  <si>
    <t>20.09</t>
  </si>
  <si>
    <t>30.09</t>
  </si>
  <si>
    <t>16.10</t>
  </si>
  <si>
    <t>18.12</t>
  </si>
  <si>
    <t>27.12</t>
  </si>
  <si>
    <t>i alt</t>
  </si>
  <si>
    <t>Balance 31. december 2023</t>
  </si>
  <si>
    <t>Aktiver</t>
  </si>
  <si>
    <t>indestående i Sparekassen</t>
  </si>
  <si>
    <t>kontantbeholdning</t>
  </si>
  <si>
    <t>tilgodehavende LAG (multiplads)</t>
  </si>
  <si>
    <t>aktiver i alt</t>
  </si>
  <si>
    <t>Passiver</t>
  </si>
  <si>
    <t>indbetalinger til multipladsen</t>
  </si>
  <si>
    <t>egenkapital</t>
  </si>
  <si>
    <t>passiver i alt</t>
  </si>
  <si>
    <t>bon 212140003</t>
  </si>
  <si>
    <t>29.1</t>
  </si>
  <si>
    <t>Multipladsen Lokalrådet</t>
  </si>
  <si>
    <t>- kontanter fra salg</t>
  </si>
  <si>
    <t>Multipladsen udgifter 2023</t>
  </si>
  <si>
    <t>Multipladsen indtægter 2023</t>
  </si>
  <si>
    <t>overført fra g-konto</t>
  </si>
  <si>
    <t>ny saldo 31.12</t>
  </si>
  <si>
    <t>saldo 01.01</t>
  </si>
  <si>
    <t xml:space="preserve"> </t>
  </si>
  <si>
    <t>til juletræ</t>
  </si>
  <si>
    <t>Salg af overskydende vin</t>
  </si>
  <si>
    <t>Kontanter fra salg</t>
  </si>
  <si>
    <t>Overført spejdertilskud</t>
  </si>
  <si>
    <t>42+108</t>
  </si>
  <si>
    <t>blomster</t>
  </si>
  <si>
    <t>drift af bygning</t>
  </si>
  <si>
    <t>Grillaften og Mortensaften</t>
  </si>
  <si>
    <t>Juletræ æ Stjærn</t>
  </si>
  <si>
    <t>Stafet for Livet</t>
  </si>
  <si>
    <t>Visby-kort</t>
  </si>
  <si>
    <t>revision</t>
  </si>
  <si>
    <t xml:space="preserve">Regnskabet er revideret dato: </t>
  </si>
  <si>
    <t>Gunnar Jensen</t>
  </si>
  <si>
    <t>Carl Åge Nielsen</t>
  </si>
  <si>
    <t>Multipladsen - lokalrådets tilskud</t>
  </si>
  <si>
    <t xml:space="preserve">Multipladsen - lokalrådets tilskud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</si>
</sst>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 &quot;* #,##0.00&quot;     &quot;;&quot;-&quot;* #,##0.00&quot;     &quot;;&quot; &quot;* &quot;-&quot;??&quot;     &quot;"/>
    <numFmt numFmtId="165" formatCode="&quot; &quot;* #,##0&quot;     &quot;;&quot;-&quot;* #,##0&quot;     &quot;;&quot; &quot;* &quot;-&quot;??&quot;     &quot;"/>
    <numFmt numFmtId="166" formatCode="_-* #,##0.00\ _k_r_._-;\-* #,##0.00\ _k_r_._-;_-* &quot;-&quot;??\ _k_r_._-;_-@_-"/>
  </numFmts>
  <fonts count="16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</font>
    <font>
      <i/>
      <sz val="11"/>
      <color indexed="8"/>
      <name val="Calibri"/>
      <family val="2"/>
    </font>
    <font>
      <i/>
      <sz val="11"/>
      <color rgb="FF000000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6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NumberFormat="1"/>
    <xf numFmtId="16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164" fontId="0" fillId="0" borderId="5" xfId="0" applyNumberFormat="1" applyBorder="1"/>
    <xf numFmtId="0" fontId="0" fillId="0" borderId="5" xfId="0" applyBorder="1"/>
    <xf numFmtId="49" fontId="3" fillId="0" borderId="5" xfId="0" applyNumberFormat="1" applyFont="1" applyBorder="1"/>
    <xf numFmtId="0" fontId="3" fillId="0" borderId="5" xfId="0" applyFont="1" applyBorder="1"/>
    <xf numFmtId="0" fontId="0" fillId="0" borderId="6" xfId="0" applyBorder="1"/>
    <xf numFmtId="0" fontId="1" fillId="0" borderId="6" xfId="0" applyFont="1" applyBorder="1"/>
    <xf numFmtId="49" fontId="1" fillId="0" borderId="7" xfId="0" applyNumberFormat="1" applyFont="1" applyBorder="1"/>
    <xf numFmtId="0" fontId="0" fillId="0" borderId="8" xfId="0" applyBorder="1"/>
    <xf numFmtId="49" fontId="1" fillId="0" borderId="9" xfId="0" applyNumberFormat="1" applyFont="1" applyBorder="1"/>
    <xf numFmtId="0" fontId="1" fillId="0" borderId="10" xfId="0" applyFont="1" applyBorder="1"/>
    <xf numFmtId="49" fontId="0" fillId="0" borderId="5" xfId="0" applyNumberFormat="1" applyBorder="1"/>
    <xf numFmtId="164" fontId="0" fillId="0" borderId="11" xfId="0" applyNumberFormat="1" applyBorder="1"/>
    <xf numFmtId="0" fontId="1" fillId="0" borderId="12" xfId="0" applyFont="1" applyBorder="1"/>
    <xf numFmtId="49" fontId="0" fillId="0" borderId="6" xfId="0" applyNumberFormat="1" applyBorder="1"/>
    <xf numFmtId="164" fontId="0" fillId="0" borderId="13" xfId="0" applyNumberFormat="1" applyBorder="1"/>
    <xf numFmtId="0" fontId="1" fillId="0" borderId="8" xfId="0" applyFont="1" applyBorder="1"/>
    <xf numFmtId="164" fontId="0" fillId="0" borderId="8" xfId="0" applyNumberFormat="1" applyBorder="1"/>
    <xf numFmtId="0" fontId="1" fillId="0" borderId="5" xfId="0" applyFont="1" applyBorder="1"/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/>
    <xf numFmtId="49" fontId="0" fillId="3" borderId="5" xfId="0" applyNumberFormat="1" applyFill="1" applyBorder="1"/>
    <xf numFmtId="49" fontId="0" fillId="2" borderId="5" xfId="0" applyNumberFormat="1" applyFill="1" applyBorder="1" applyAlignment="1">
      <alignment wrapText="1"/>
    </xf>
    <xf numFmtId="49" fontId="0" fillId="0" borderId="2" xfId="0" applyNumberFormat="1" applyBorder="1"/>
    <xf numFmtId="49" fontId="0" fillId="0" borderId="14" xfId="0" applyNumberFormat="1" applyBorder="1"/>
    <xf numFmtId="164" fontId="0" fillId="0" borderId="4" xfId="0" applyNumberFormat="1" applyBorder="1"/>
    <xf numFmtId="3" fontId="0" fillId="0" borderId="5" xfId="0" applyNumberFormat="1" applyBorder="1"/>
    <xf numFmtId="49" fontId="0" fillId="0" borderId="3" xfId="0" applyNumberFormat="1" applyFill="1" applyBorder="1"/>
    <xf numFmtId="43" fontId="0" fillId="0" borderId="0" xfId="1" applyFont="1"/>
    <xf numFmtId="43" fontId="0" fillId="0" borderId="3" xfId="1" applyFont="1" applyBorder="1"/>
    <xf numFmtId="43" fontId="4" fillId="0" borderId="0" xfId="1" applyFont="1"/>
    <xf numFmtId="0" fontId="0" fillId="0" borderId="3" xfId="0" applyNumberFormat="1" applyBorder="1" applyAlignment="1">
      <alignment horizontal="right"/>
    </xf>
    <xf numFmtId="49" fontId="0" fillId="0" borderId="3" xfId="0" applyNumberFormat="1" applyBorder="1"/>
    <xf numFmtId="49" fontId="5" fillId="0" borderId="3" xfId="0" applyNumberFormat="1" applyFont="1" applyBorder="1"/>
    <xf numFmtId="43" fontId="5" fillId="0" borderId="0" xfId="1" applyFont="1"/>
    <xf numFmtId="0" fontId="4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/>
    <xf numFmtId="0" fontId="9" fillId="0" borderId="17" xfId="0" applyFont="1" applyBorder="1" applyAlignment="1">
      <alignment horizontal="left"/>
    </xf>
    <xf numFmtId="0" fontId="0" fillId="0" borderId="18" xfId="0" applyBorder="1"/>
    <xf numFmtId="49" fontId="10" fillId="0" borderId="17" xfId="0" applyNumberFormat="1" applyFont="1" applyBorder="1"/>
    <xf numFmtId="49" fontId="4" fillId="4" borderId="15" xfId="0" applyNumberFormat="1" applyFont="1" applyFill="1" applyBorder="1"/>
    <xf numFmtId="49" fontId="5" fillId="0" borderId="18" xfId="0" applyNumberFormat="1" applyFont="1" applyBorder="1"/>
    <xf numFmtId="49" fontId="0" fillId="0" borderId="19" xfId="0" applyNumberFormat="1" applyBorder="1"/>
    <xf numFmtId="49" fontId="5" fillId="0" borderId="17" xfId="0" applyNumberFormat="1" applyFont="1" applyBorder="1"/>
    <xf numFmtId="49" fontId="0" fillId="0" borderId="18" xfId="0" applyNumberFormat="1" applyBorder="1"/>
    <xf numFmtId="49" fontId="0" fillId="0" borderId="17" xfId="0" applyNumberFormat="1" applyBorder="1"/>
    <xf numFmtId="49" fontId="5" fillId="0" borderId="14" xfId="0" applyNumberFormat="1" applyFont="1" applyBorder="1"/>
    <xf numFmtId="49" fontId="5" fillId="0" borderId="19" xfId="0" applyNumberFormat="1" applyFont="1" applyBorder="1"/>
    <xf numFmtId="0" fontId="0" fillId="0" borderId="14" xfId="0" applyBorder="1"/>
    <xf numFmtId="43" fontId="4" fillId="0" borderId="3" xfId="1" applyFont="1" applyBorder="1"/>
    <xf numFmtId="0" fontId="4" fillId="4" borderId="15" xfId="0" applyNumberFormat="1" applyFont="1" applyFill="1" applyBorder="1" applyAlignment="1">
      <alignment horizontal="right"/>
    </xf>
    <xf numFmtId="0" fontId="0" fillId="4" borderId="15" xfId="0" applyNumberFormat="1" applyFill="1" applyBorder="1" applyAlignment="1">
      <alignment horizontal="right"/>
    </xf>
    <xf numFmtId="0" fontId="4" fillId="4" borderId="20" xfId="0" applyNumberFormat="1" applyFont="1" applyFill="1" applyBorder="1" applyAlignment="1">
      <alignment horizontal="right"/>
    </xf>
    <xf numFmtId="0" fontId="4" fillId="0" borderId="3" xfId="0" applyNumberFormat="1" applyFont="1" applyFill="1" applyBorder="1"/>
    <xf numFmtId="0" fontId="4" fillId="0" borderId="0" xfId="0" applyFont="1"/>
    <xf numFmtId="43" fontId="4" fillId="0" borderId="3" xfId="1" applyFont="1" applyBorder="1" applyAlignment="1">
      <alignment horizontal="right"/>
    </xf>
    <xf numFmtId="0" fontId="4" fillId="0" borderId="3" xfId="0" applyNumberFormat="1" applyFont="1" applyFill="1" applyBorder="1" applyAlignment="1">
      <alignment horizontal="left"/>
    </xf>
    <xf numFmtId="49" fontId="7" fillId="4" borderId="15" xfId="0" applyNumberFormat="1" applyFont="1" applyFill="1" applyBorder="1"/>
    <xf numFmtId="0" fontId="7" fillId="4" borderId="20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8" fillId="4" borderId="16" xfId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4" fillId="4" borderId="16" xfId="1" applyFont="1" applyFill="1" applyBorder="1" applyAlignment="1">
      <alignment horizontal="center"/>
    </xf>
    <xf numFmtId="43" fontId="4" fillId="4" borderId="20" xfId="1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43" fontId="8" fillId="4" borderId="20" xfId="1" applyFont="1" applyFill="1" applyBorder="1" applyAlignment="1">
      <alignment horizontal="center"/>
    </xf>
    <xf numFmtId="0" fontId="7" fillId="6" borderId="21" xfId="0" applyFont="1" applyFill="1" applyBorder="1"/>
    <xf numFmtId="0" fontId="4" fillId="6" borderId="20" xfId="0" applyNumberFormat="1" applyFont="1" applyFill="1" applyBorder="1" applyAlignment="1">
      <alignment horizontal="right" wrapText="1"/>
    </xf>
    <xf numFmtId="0" fontId="4" fillId="6" borderId="0" xfId="0" applyFont="1" applyFill="1"/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5" fillId="0" borderId="0" xfId="0" applyFont="1"/>
    <xf numFmtId="0" fontId="0" fillId="0" borderId="3" xfId="0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3" fontId="0" fillId="0" borderId="3" xfId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4" fillId="6" borderId="20" xfId="0" applyFont="1" applyFill="1" applyBorder="1" applyAlignment="1">
      <alignment horizontal="right"/>
    </xf>
    <xf numFmtId="43" fontId="4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vertical="center"/>
    </xf>
    <xf numFmtId="49" fontId="5" fillId="0" borderId="18" xfId="0" applyNumberFormat="1" applyFont="1" applyBorder="1" applyAlignment="1">
      <alignment horizontal="left"/>
    </xf>
    <xf numFmtId="49" fontId="11" fillId="0" borderId="3" xfId="0" applyNumberFormat="1" applyFont="1" applyBorder="1"/>
    <xf numFmtId="164" fontId="0" fillId="0" borderId="3" xfId="0" applyNumberForma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5" borderId="3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9" fontId="0" fillId="0" borderId="0" xfId="0" applyNumberFormat="1"/>
    <xf numFmtId="2" fontId="0" fillId="0" borderId="0" xfId="0" applyNumberFormat="1" applyAlignment="1">
      <alignment horizontal="right"/>
    </xf>
    <xf numFmtId="49" fontId="12" fillId="0" borderId="18" xfId="0" applyNumberFormat="1" applyFont="1" applyBorder="1"/>
    <xf numFmtId="49" fontId="12" fillId="0" borderId="19" xfId="0" applyNumberFormat="1" applyFont="1" applyBorder="1"/>
    <xf numFmtId="0" fontId="0" fillId="0" borderId="0" xfId="0" applyFill="1" applyAlignment="1">
      <alignment horizontal="right"/>
    </xf>
    <xf numFmtId="0" fontId="4" fillId="6" borderId="22" xfId="0" applyFont="1" applyFill="1" applyBorder="1" applyAlignment="1">
      <alignment horizontal="right"/>
    </xf>
    <xf numFmtId="164" fontId="4" fillId="4" borderId="20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164" fontId="8" fillId="4" borderId="20" xfId="0" applyNumberFormat="1" applyFont="1" applyFill="1" applyBorder="1" applyAlignment="1">
      <alignment horizontal="right"/>
    </xf>
    <xf numFmtId="43" fontId="0" fillId="0" borderId="0" xfId="0" applyNumberFormat="1" applyAlignment="1">
      <alignment horizontal="right"/>
    </xf>
    <xf numFmtId="43" fontId="4" fillId="0" borderId="0" xfId="0" applyNumberFormat="1" applyFont="1" applyAlignment="1">
      <alignment horizontal="right"/>
    </xf>
    <xf numFmtId="0" fontId="4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5" fillId="0" borderId="3" xfId="0" applyFont="1" applyBorder="1"/>
    <xf numFmtId="166" fontId="0" fillId="0" borderId="3" xfId="0" applyNumberFormat="1" applyBorder="1" applyAlignment="1">
      <alignment horizontal="right"/>
    </xf>
    <xf numFmtId="0" fontId="12" fillId="0" borderId="3" xfId="0" applyFont="1" applyBorder="1"/>
    <xf numFmtId="43" fontId="0" fillId="0" borderId="3" xfId="1" applyFont="1" applyBorder="1" applyAlignment="1">
      <alignment horizontal="center" vertical="center"/>
    </xf>
    <xf numFmtId="43" fontId="5" fillId="0" borderId="3" xfId="1" applyFont="1" applyBorder="1" applyAlignment="1">
      <alignment horizontal="right"/>
    </xf>
    <xf numFmtId="0" fontId="13" fillId="0" borderId="3" xfId="0" applyFont="1" applyBorder="1"/>
    <xf numFmtId="0" fontId="11" fillId="0" borderId="3" xfId="0" applyFont="1" applyBorder="1"/>
    <xf numFmtId="0" fontId="5" fillId="0" borderId="0" xfId="0" applyFont="1" applyFill="1" applyAlignment="1">
      <alignment horizontal="right"/>
    </xf>
    <xf numFmtId="43" fontId="4" fillId="0" borderId="0" xfId="0" applyNumberFormat="1" applyFont="1" applyAlignment="1">
      <alignment horizontal="center"/>
    </xf>
    <xf numFmtId="43" fontId="5" fillId="0" borderId="0" xfId="1" applyFont="1" applyAlignment="1">
      <alignment horizontal="right"/>
    </xf>
    <xf numFmtId="2" fontId="5" fillId="0" borderId="0" xfId="0" applyNumberFormat="1" applyFont="1" applyAlignment="1">
      <alignment horizontal="right"/>
    </xf>
    <xf numFmtId="166" fontId="0" fillId="0" borderId="0" xfId="0" applyNumberFormat="1"/>
    <xf numFmtId="49" fontId="12" fillId="0" borderId="3" xfId="0" applyNumberFormat="1" applyFont="1" applyBorder="1"/>
    <xf numFmtId="43" fontId="0" fillId="0" borderId="3" xfId="0" applyNumberFormat="1" applyBorder="1" applyAlignment="1">
      <alignment horizontal="right"/>
    </xf>
    <xf numFmtId="43" fontId="0" fillId="5" borderId="3" xfId="1" applyFont="1" applyFill="1" applyBorder="1" applyAlignment="1">
      <alignment horizontal="right"/>
    </xf>
    <xf numFmtId="43" fontId="0" fillId="5" borderId="3" xfId="1" applyFont="1" applyFill="1" applyBorder="1"/>
    <xf numFmtId="43" fontId="0" fillId="5" borderId="3" xfId="0" applyNumberFormat="1" applyFill="1" applyBorder="1" applyAlignment="1">
      <alignment horizontal="right"/>
    </xf>
    <xf numFmtId="43" fontId="0" fillId="0" borderId="3" xfId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3" xfId="0" applyFont="1" applyFill="1" applyBorder="1"/>
    <xf numFmtId="166" fontId="0" fillId="0" borderId="3" xfId="0" applyNumberFormat="1" applyBorder="1"/>
    <xf numFmtId="49" fontId="12" fillId="0" borderId="17" xfId="0" applyNumberFormat="1" applyFont="1" applyBorder="1"/>
    <xf numFmtId="43" fontId="4" fillId="4" borderId="20" xfId="1" applyFont="1" applyFill="1" applyBorder="1" applyAlignment="1">
      <alignment horizontal="right"/>
    </xf>
    <xf numFmtId="43" fontId="5" fillId="0" borderId="3" xfId="1" applyFont="1" applyBorder="1" applyAlignment="1">
      <alignment horizontal="center"/>
    </xf>
    <xf numFmtId="49" fontId="11" fillId="0" borderId="19" xfId="0" applyNumberFormat="1" applyFont="1" applyBorder="1"/>
    <xf numFmtId="49" fontId="4" fillId="7" borderId="15" xfId="0" applyNumberFormat="1" applyFont="1" applyFill="1" applyBorder="1"/>
    <xf numFmtId="164" fontId="8" fillId="7" borderId="20" xfId="0" applyNumberFormat="1" applyFont="1" applyFill="1" applyBorder="1" applyAlignment="1">
      <alignment horizontal="right"/>
    </xf>
    <xf numFmtId="43" fontId="8" fillId="7" borderId="16" xfId="1" applyFont="1" applyFill="1" applyBorder="1" applyAlignment="1">
      <alignment horizontal="center"/>
    </xf>
    <xf numFmtId="43" fontId="8" fillId="7" borderId="20" xfId="1" applyFont="1" applyFill="1" applyBorder="1" applyAlignment="1">
      <alignment horizontal="center"/>
    </xf>
    <xf numFmtId="0" fontId="0" fillId="7" borderId="0" xfId="0" applyFill="1"/>
    <xf numFmtId="164" fontId="4" fillId="7" borderId="20" xfId="0" applyNumberFormat="1" applyFont="1" applyFill="1" applyBorder="1" applyAlignment="1">
      <alignment horizontal="right"/>
    </xf>
    <xf numFmtId="43" fontId="4" fillId="7" borderId="16" xfId="1" applyFont="1" applyFill="1" applyBorder="1" applyAlignment="1">
      <alignment horizontal="center"/>
    </xf>
    <xf numFmtId="43" fontId="4" fillId="7" borderId="20" xfId="1" applyFont="1" applyFill="1" applyBorder="1" applyAlignment="1">
      <alignment horizontal="center"/>
    </xf>
    <xf numFmtId="43" fontId="4" fillId="7" borderId="20" xfId="1" applyFont="1" applyFill="1" applyBorder="1" applyAlignment="1">
      <alignment horizontal="right"/>
    </xf>
    <xf numFmtId="49" fontId="7" fillId="7" borderId="15" xfId="0" applyNumberFormat="1" applyFont="1" applyFill="1" applyBorder="1"/>
    <xf numFmtId="164" fontId="4" fillId="7" borderId="20" xfId="0" applyNumberFormat="1" applyFont="1" applyFill="1" applyBorder="1" applyAlignment="1">
      <alignment horizontal="center"/>
    </xf>
    <xf numFmtId="0" fontId="7" fillId="7" borderId="21" xfId="0" applyFont="1" applyFill="1" applyBorder="1"/>
    <xf numFmtId="0" fontId="4" fillId="7" borderId="22" xfId="0" applyFont="1" applyFill="1" applyBorder="1" applyAlignment="1">
      <alignment horizontal="right"/>
    </xf>
    <xf numFmtId="0" fontId="4" fillId="7" borderId="20" xfId="0" applyNumberFormat="1" applyFont="1" applyFill="1" applyBorder="1" applyAlignment="1">
      <alignment horizontal="right" wrapText="1"/>
    </xf>
    <xf numFmtId="43" fontId="4" fillId="0" borderId="3" xfId="0" applyNumberFormat="1" applyFont="1" applyFill="1" applyBorder="1" applyAlignment="1">
      <alignment horizontal="right"/>
    </xf>
    <xf numFmtId="43" fontId="4" fillId="0" borderId="3" xfId="0" applyNumberFormat="1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/>
    <xf numFmtId="0" fontId="15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3" xfId="0" applyNumberFormat="1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K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C00000"/>
      <rgbColor rgb="FFFFFFFF"/>
      <rgbColor rgb="FFA7C0DE"/>
      <rgbColor rgb="FFCDDDAC"/>
      <rgbColor rgb="FFBDC0BF"/>
      <rgbColor rgb="FFA5A5A5"/>
      <rgbColor rgb="FF3F3F3F"/>
      <rgbColor rgb="FFDBDBD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58A5-3E7E-4316-A86B-49FD86D90035}">
  <dimension ref="A1:J91"/>
  <sheetViews>
    <sheetView topLeftCell="A50" zoomScale="108" zoomScaleNormal="108" workbookViewId="0">
      <selection activeCell="G40" sqref="G40"/>
    </sheetView>
  </sheetViews>
  <sheetFormatPr defaultRowHeight="14.5" x14ac:dyDescent="0.35"/>
  <cols>
    <col min="1" max="1" width="30.90625" customWidth="1"/>
    <col min="2" max="2" width="14.453125" style="92" customWidth="1"/>
    <col min="3" max="3" width="14.453125" style="103" customWidth="1"/>
    <col min="4" max="4" width="13.08984375" style="74" customWidth="1"/>
  </cols>
  <sheetData>
    <row r="1" spans="1:4" ht="21" x14ac:dyDescent="0.5">
      <c r="A1" s="47" t="s">
        <v>179</v>
      </c>
      <c r="B1" s="85"/>
      <c r="C1" s="70"/>
      <c r="D1" s="69"/>
    </row>
    <row r="2" spans="1:4" ht="18.5" x14ac:dyDescent="0.45">
      <c r="A2" s="48"/>
      <c r="B2" s="162" t="s">
        <v>96</v>
      </c>
      <c r="C2" s="162"/>
      <c r="D2" s="71"/>
    </row>
    <row r="3" spans="1:4" ht="15.5" x14ac:dyDescent="0.35">
      <c r="A3" s="49" t="s">
        <v>0</v>
      </c>
      <c r="B3" s="86" t="s">
        <v>44</v>
      </c>
      <c r="C3" s="72" t="s">
        <v>45</v>
      </c>
      <c r="D3" s="72" t="s">
        <v>182</v>
      </c>
    </row>
    <row r="4" spans="1:4" s="148" customFormat="1" x14ac:dyDescent="0.35">
      <c r="A4" s="144" t="s">
        <v>1</v>
      </c>
      <c r="B4" s="145">
        <f>SUM(B5:B7)</f>
        <v>12558.55</v>
      </c>
      <c r="C4" s="146">
        <f>SUM(C5:C7)</f>
        <v>14070</v>
      </c>
      <c r="D4" s="147">
        <f>C4-B4</f>
        <v>1511.4500000000007</v>
      </c>
    </row>
    <row r="5" spans="1:4" x14ac:dyDescent="0.35">
      <c r="A5" s="51" t="s">
        <v>154</v>
      </c>
      <c r="B5" s="87">
        <v>5000</v>
      </c>
      <c r="C5" s="103">
        <v>5000</v>
      </c>
      <c r="D5" s="70"/>
    </row>
    <row r="6" spans="1:4" x14ac:dyDescent="0.35">
      <c r="A6" s="57" t="s">
        <v>47</v>
      </c>
      <c r="B6" s="87">
        <v>403.7</v>
      </c>
      <c r="C6" s="70">
        <v>120</v>
      </c>
      <c r="D6" s="70"/>
    </row>
    <row r="7" spans="1:4" x14ac:dyDescent="0.35">
      <c r="A7" s="57" t="s">
        <v>4</v>
      </c>
      <c r="B7" s="88">
        <v>7154.85</v>
      </c>
      <c r="C7" s="70">
        <v>8950</v>
      </c>
      <c r="D7" s="70"/>
    </row>
    <row r="8" spans="1:4" s="148" customFormat="1" x14ac:dyDescent="0.35">
      <c r="A8" s="144" t="s">
        <v>6</v>
      </c>
      <c r="B8" s="149">
        <f>SUM(B9:B11)</f>
        <v>6440.5</v>
      </c>
      <c r="C8" s="150">
        <f>SUM(C9:C11)</f>
        <v>105</v>
      </c>
      <c r="D8" s="151">
        <f>C8-B8</f>
        <v>-6335.5</v>
      </c>
    </row>
    <row r="9" spans="1:4" x14ac:dyDescent="0.35">
      <c r="A9" s="51" t="s">
        <v>279</v>
      </c>
      <c r="B9" s="87">
        <v>2342</v>
      </c>
      <c r="D9" s="70"/>
    </row>
    <row r="10" spans="1:4" x14ac:dyDescent="0.35">
      <c r="A10" s="53" t="s">
        <v>9</v>
      </c>
      <c r="B10" s="87">
        <v>473.5</v>
      </c>
      <c r="C10" s="103">
        <v>105</v>
      </c>
      <c r="D10" s="70"/>
    </row>
    <row r="11" spans="1:4" x14ac:dyDescent="0.35">
      <c r="A11" s="40" t="s">
        <v>165</v>
      </c>
      <c r="B11" s="87">
        <v>3625</v>
      </c>
      <c r="D11" s="70"/>
    </row>
    <row r="12" spans="1:4" s="148" customFormat="1" x14ac:dyDescent="0.35">
      <c r="A12" s="144" t="s">
        <v>10</v>
      </c>
      <c r="B12" s="149">
        <f>SUM(B13:B15)</f>
        <v>17995.059999999998</v>
      </c>
      <c r="C12" s="150">
        <f>SUM(C13:C15)</f>
        <v>0</v>
      </c>
      <c r="D12" s="151">
        <f>C12-B12</f>
        <v>-17995.059999999998</v>
      </c>
    </row>
    <row r="13" spans="1:4" x14ac:dyDescent="0.35">
      <c r="A13" s="51" t="s">
        <v>165</v>
      </c>
      <c r="B13" s="87">
        <v>1200</v>
      </c>
      <c r="D13" s="70"/>
    </row>
    <row r="14" spans="1:4" x14ac:dyDescent="0.35">
      <c r="A14" s="51" t="s">
        <v>280</v>
      </c>
      <c r="B14" s="87">
        <v>3195.06</v>
      </c>
      <c r="D14" s="70"/>
    </row>
    <row r="15" spans="1:4" x14ac:dyDescent="0.35">
      <c r="A15" s="57" t="s">
        <v>215</v>
      </c>
      <c r="B15" s="87">
        <v>13600</v>
      </c>
      <c r="C15" s="70"/>
      <c r="D15" s="70"/>
    </row>
    <row r="16" spans="1:4" s="148" customFormat="1" x14ac:dyDescent="0.35">
      <c r="A16" s="144" t="s">
        <v>15</v>
      </c>
      <c r="B16" s="149">
        <f>SUM(B17:B17)</f>
        <v>11211.4</v>
      </c>
      <c r="C16" s="150">
        <f>SUM(C17:C17)</f>
        <v>14437.9</v>
      </c>
      <c r="D16" s="151">
        <f>C16-B16</f>
        <v>3226.5</v>
      </c>
    </row>
    <row r="17" spans="1:5" x14ac:dyDescent="0.35">
      <c r="A17" s="51" t="s">
        <v>281</v>
      </c>
      <c r="B17" s="87">
        <v>11211.4</v>
      </c>
      <c r="C17" s="103">
        <v>14437.9</v>
      </c>
      <c r="D17" s="70"/>
    </row>
    <row r="18" spans="1:5" s="148" customFormat="1" x14ac:dyDescent="0.35">
      <c r="A18" s="144" t="s">
        <v>19</v>
      </c>
      <c r="B18" s="152">
        <f>SUM(B19:B21)</f>
        <v>7171.35</v>
      </c>
      <c r="C18" s="150">
        <f>SUM(C19:C21)</f>
        <v>6750</v>
      </c>
      <c r="D18" s="151">
        <f>C18-B18</f>
        <v>-421.35000000000036</v>
      </c>
    </row>
    <row r="19" spans="1:5" x14ac:dyDescent="0.35">
      <c r="A19" s="51" t="s">
        <v>218</v>
      </c>
      <c r="B19" s="88">
        <v>6737.5</v>
      </c>
      <c r="C19" s="70">
        <v>6750</v>
      </c>
      <c r="D19" s="70"/>
    </row>
    <row r="20" spans="1:5" x14ac:dyDescent="0.35">
      <c r="A20" s="40" t="s">
        <v>283</v>
      </c>
      <c r="B20" s="87">
        <v>234</v>
      </c>
      <c r="D20" s="70"/>
    </row>
    <row r="21" spans="1:5" x14ac:dyDescent="0.35">
      <c r="A21" s="40" t="s">
        <v>282</v>
      </c>
      <c r="B21" s="87">
        <v>199.85</v>
      </c>
      <c r="D21" s="70"/>
    </row>
    <row r="22" spans="1:5" s="148" customFormat="1" x14ac:dyDescent="0.35">
      <c r="A22" s="144" t="s">
        <v>20</v>
      </c>
      <c r="B22" s="149">
        <f>SUM(B23:B24)</f>
        <v>5165.83</v>
      </c>
      <c r="C22" s="150">
        <f>SUM(C23:C24)</f>
        <v>218.5</v>
      </c>
      <c r="D22" s="151">
        <f>C22-B22</f>
        <v>-4947.33</v>
      </c>
    </row>
    <row r="23" spans="1:5" x14ac:dyDescent="0.35">
      <c r="A23" s="57" t="s">
        <v>22</v>
      </c>
      <c r="B23" s="87">
        <v>1556.73</v>
      </c>
      <c r="C23" s="70"/>
      <c r="D23" s="70"/>
    </row>
    <row r="24" spans="1:5" x14ac:dyDescent="0.35">
      <c r="A24" s="57" t="s">
        <v>23</v>
      </c>
      <c r="B24" s="87">
        <v>3609.1</v>
      </c>
      <c r="C24" s="70">
        <v>218.5</v>
      </c>
      <c r="D24" s="70"/>
    </row>
    <row r="25" spans="1:5" s="148" customFormat="1" x14ac:dyDescent="0.35">
      <c r="A25" s="144" t="s">
        <v>24</v>
      </c>
      <c r="B25" s="149">
        <f>SUM(B26:B28)</f>
        <v>4200</v>
      </c>
      <c r="C25" s="150">
        <f>SUM(C26:C28)</f>
        <v>4613.96</v>
      </c>
      <c r="D25" s="151">
        <f>C25-B25</f>
        <v>413.96000000000004</v>
      </c>
    </row>
    <row r="26" spans="1:5" x14ac:dyDescent="0.35">
      <c r="A26" s="51" t="s">
        <v>25</v>
      </c>
      <c r="B26" s="88"/>
      <c r="C26" s="70">
        <v>4000</v>
      </c>
      <c r="D26" s="70"/>
    </row>
    <row r="27" spans="1:5" x14ac:dyDescent="0.35">
      <c r="A27" s="57" t="s">
        <v>26</v>
      </c>
      <c r="B27" s="88">
        <v>4200</v>
      </c>
      <c r="C27" s="70"/>
      <c r="D27" s="70"/>
    </row>
    <row r="28" spans="1:5" x14ac:dyDescent="0.35">
      <c r="A28" s="143" t="s">
        <v>284</v>
      </c>
      <c r="B28" s="88"/>
      <c r="C28" s="142">
        <v>613.96</v>
      </c>
      <c r="D28" s="135"/>
    </row>
    <row r="29" spans="1:5" s="148" customFormat="1" x14ac:dyDescent="0.35">
      <c r="A29" s="144" t="s">
        <v>30</v>
      </c>
      <c r="B29" s="149">
        <f>SUM(B30:B31)</f>
        <v>1464.15</v>
      </c>
      <c r="C29" s="150">
        <f>SUM(C30:C30)</f>
        <v>0</v>
      </c>
      <c r="D29" s="151">
        <f>C29-B29</f>
        <v>-1464.15</v>
      </c>
      <c r="E29" s="148" t="s">
        <v>273</v>
      </c>
    </row>
    <row r="30" spans="1:5" x14ac:dyDescent="0.35">
      <c r="A30" s="51" t="s">
        <v>31</v>
      </c>
      <c r="B30" s="97">
        <v>1264.1500000000001</v>
      </c>
      <c r="C30" s="70"/>
      <c r="D30" s="70"/>
    </row>
    <row r="31" spans="1:5" x14ac:dyDescent="0.35">
      <c r="A31" s="40" t="s">
        <v>225</v>
      </c>
      <c r="B31" s="97">
        <v>200</v>
      </c>
      <c r="C31" s="70"/>
      <c r="D31" s="70"/>
    </row>
    <row r="32" spans="1:5" s="148" customFormat="1" x14ac:dyDescent="0.35">
      <c r="A32" s="144" t="s">
        <v>32</v>
      </c>
      <c r="B32" s="149">
        <f>SUM(B33:B35)</f>
        <v>1396</v>
      </c>
      <c r="C32" s="150">
        <f>SUM(C33:C35)</f>
        <v>25006.25</v>
      </c>
      <c r="D32" s="151">
        <f>C32-B32</f>
        <v>23610.25</v>
      </c>
    </row>
    <row r="33" spans="1:4" x14ac:dyDescent="0.35">
      <c r="A33" s="54" t="s">
        <v>33</v>
      </c>
      <c r="B33" s="87">
        <v>1135</v>
      </c>
      <c r="C33" s="70">
        <v>6.25</v>
      </c>
      <c r="D33" s="70"/>
    </row>
    <row r="34" spans="1:4" x14ac:dyDescent="0.35">
      <c r="A34" s="57" t="s">
        <v>285</v>
      </c>
      <c r="B34" s="97">
        <v>261</v>
      </c>
      <c r="C34" s="70"/>
      <c r="D34" s="70"/>
    </row>
    <row r="35" spans="1:4" x14ac:dyDescent="0.35">
      <c r="A35" s="52" t="s">
        <v>5</v>
      </c>
      <c r="B35" s="88"/>
      <c r="C35" s="70">
        <v>25000</v>
      </c>
      <c r="D35" s="70"/>
    </row>
    <row r="36" spans="1:4" s="148" customFormat="1" x14ac:dyDescent="0.35">
      <c r="A36" s="144" t="s">
        <v>35</v>
      </c>
      <c r="B36" s="152">
        <f>SUM(B37:B42)</f>
        <v>33968.86</v>
      </c>
      <c r="C36" s="151">
        <f>SUM(C37:C42)</f>
        <v>22000</v>
      </c>
      <c r="D36" s="151">
        <f>C36-B36</f>
        <v>-11968.86</v>
      </c>
    </row>
    <row r="37" spans="1:4" x14ac:dyDescent="0.35">
      <c r="A37" s="56" t="s">
        <v>290</v>
      </c>
      <c r="B37" s="87">
        <v>31352.66</v>
      </c>
      <c r="D37" s="70"/>
    </row>
    <row r="38" spans="1:4" x14ac:dyDescent="0.35">
      <c r="A38" s="40" t="s">
        <v>170</v>
      </c>
      <c r="B38" s="88"/>
      <c r="C38" s="70">
        <v>10000</v>
      </c>
      <c r="D38" s="70"/>
    </row>
    <row r="39" spans="1:4" x14ac:dyDescent="0.35">
      <c r="A39" s="40" t="s">
        <v>168</v>
      </c>
      <c r="B39" s="87">
        <v>2277.85</v>
      </c>
      <c r="D39" s="70"/>
    </row>
    <row r="40" spans="1:4" x14ac:dyDescent="0.35">
      <c r="A40" s="40" t="s">
        <v>169</v>
      </c>
      <c r="B40" s="88"/>
      <c r="C40" s="70">
        <v>2000</v>
      </c>
      <c r="D40" s="70"/>
    </row>
    <row r="41" spans="1:4" x14ac:dyDescent="0.35">
      <c r="A41" s="40" t="s">
        <v>171</v>
      </c>
      <c r="B41" s="88"/>
      <c r="C41" s="70">
        <v>10000</v>
      </c>
      <c r="D41" s="70"/>
    </row>
    <row r="42" spans="1:4" x14ac:dyDescent="0.35">
      <c r="A42" s="40" t="s">
        <v>210</v>
      </c>
      <c r="B42" s="97">
        <v>338.35</v>
      </c>
      <c r="C42" s="70"/>
      <c r="D42" s="70"/>
    </row>
    <row r="43" spans="1:4" s="148" customFormat="1" x14ac:dyDescent="0.35">
      <c r="A43" s="153" t="s">
        <v>180</v>
      </c>
      <c r="B43" s="149">
        <f>B4+B8+B12+B16+B18+B22+B25+B29+B32+B36</f>
        <v>101571.7</v>
      </c>
      <c r="C43" s="152">
        <f>C4+C8+C12+C16+C18+C22+C25+C29+C32+C36</f>
        <v>87201.61</v>
      </c>
      <c r="D43" s="154">
        <f>C43-B43</f>
        <v>-14370.089999999997</v>
      </c>
    </row>
    <row r="44" spans="1:4" x14ac:dyDescent="0.35">
      <c r="A44" s="58"/>
      <c r="B44" s="119"/>
      <c r="C44" s="70"/>
      <c r="D44" s="70"/>
    </row>
    <row r="45" spans="1:4" s="64" customFormat="1" x14ac:dyDescent="0.35">
      <c r="A45" s="165" t="s">
        <v>254</v>
      </c>
      <c r="B45" s="165"/>
      <c r="C45" s="165"/>
      <c r="D45" s="165"/>
    </row>
    <row r="46" spans="1:4" x14ac:dyDescent="0.35">
      <c r="A46" s="120" t="s">
        <v>255</v>
      </c>
      <c r="B46" s="85"/>
      <c r="C46" s="70"/>
      <c r="D46" s="70"/>
    </row>
    <row r="47" spans="1:4" x14ac:dyDescent="0.35">
      <c r="A47" s="118" t="s">
        <v>256</v>
      </c>
      <c r="B47" s="139">
        <f>D58+D66+D70</f>
        <v>190085.32</v>
      </c>
      <c r="C47" s="121"/>
      <c r="D47" s="70"/>
    </row>
    <row r="48" spans="1:4" x14ac:dyDescent="0.35">
      <c r="A48" s="118" t="s">
        <v>257</v>
      </c>
      <c r="B48" s="87">
        <v>260</v>
      </c>
      <c r="C48" s="70"/>
      <c r="D48" s="70"/>
    </row>
    <row r="49" spans="1:4" x14ac:dyDescent="0.35">
      <c r="A49" s="118" t="s">
        <v>258</v>
      </c>
      <c r="B49" s="122">
        <v>37456.25</v>
      </c>
      <c r="C49" s="70"/>
      <c r="D49" s="70"/>
    </row>
    <row r="50" spans="1:4" x14ac:dyDescent="0.35">
      <c r="A50" s="123" t="s">
        <v>259</v>
      </c>
      <c r="C50" s="87">
        <f>SUM(B47:B49)</f>
        <v>227801.57</v>
      </c>
      <c r="D50" s="70"/>
    </row>
    <row r="51" spans="1:4" x14ac:dyDescent="0.35">
      <c r="A51" s="123"/>
      <c r="B51" s="87"/>
      <c r="C51" s="70"/>
      <c r="D51" s="70"/>
    </row>
    <row r="52" spans="1:4" x14ac:dyDescent="0.35">
      <c r="A52" s="123" t="s">
        <v>260</v>
      </c>
      <c r="B52" s="87"/>
      <c r="C52" s="70"/>
      <c r="D52" s="70"/>
    </row>
    <row r="53" spans="1:4" x14ac:dyDescent="0.35">
      <c r="A53" s="124" t="s">
        <v>261</v>
      </c>
      <c r="B53" s="87">
        <v>60953.1</v>
      </c>
      <c r="C53" s="70"/>
      <c r="D53" s="70"/>
    </row>
    <row r="54" spans="1:4" x14ac:dyDescent="0.35">
      <c r="A54" s="124" t="s">
        <v>262</v>
      </c>
      <c r="B54" s="87">
        <f>C50-B53</f>
        <v>166848.47</v>
      </c>
      <c r="C54" s="70"/>
      <c r="D54" s="70"/>
    </row>
    <row r="55" spans="1:4" x14ac:dyDescent="0.35">
      <c r="A55" s="123" t="s">
        <v>263</v>
      </c>
      <c r="B55" s="87"/>
      <c r="C55" s="70">
        <f>B53+B54</f>
        <v>227801.57</v>
      </c>
      <c r="D55" s="70"/>
    </row>
    <row r="56" spans="1:4" x14ac:dyDescent="0.35">
      <c r="A56" s="7"/>
      <c r="B56" s="85"/>
      <c r="C56" s="70"/>
      <c r="D56" s="70"/>
    </row>
    <row r="57" spans="1:4" s="148" customFormat="1" x14ac:dyDescent="0.35">
      <c r="A57" s="155" t="s">
        <v>156</v>
      </c>
      <c r="B57" s="156" t="s">
        <v>220</v>
      </c>
      <c r="C57" s="152"/>
      <c r="D57" s="157" t="s">
        <v>161</v>
      </c>
    </row>
    <row r="58" spans="1:4" x14ac:dyDescent="0.35">
      <c r="A58" s="46" t="s">
        <v>157</v>
      </c>
      <c r="B58" s="37">
        <v>228027.21</v>
      </c>
      <c r="C58" s="90"/>
      <c r="D58" s="37">
        <v>181098.07</v>
      </c>
    </row>
    <row r="59" spans="1:4" x14ac:dyDescent="0.35">
      <c r="A59" s="45" t="s">
        <v>173</v>
      </c>
      <c r="B59" s="35"/>
      <c r="C59" s="91">
        <v>128000</v>
      </c>
      <c r="D59" s="35"/>
    </row>
    <row r="60" spans="1:4" x14ac:dyDescent="0.35">
      <c r="A60" s="45" t="s">
        <v>268</v>
      </c>
      <c r="B60" s="35"/>
      <c r="C60" s="91">
        <v>-2196596.21</v>
      </c>
      <c r="D60" s="35"/>
    </row>
    <row r="61" spans="1:4" x14ac:dyDescent="0.35">
      <c r="A61" s="45" t="s">
        <v>269</v>
      </c>
      <c r="B61" s="35"/>
      <c r="C61" s="91">
        <v>2008684.5</v>
      </c>
      <c r="D61" s="35"/>
    </row>
    <row r="62" spans="1:4" x14ac:dyDescent="0.35">
      <c r="A62" s="45" t="s">
        <v>266</v>
      </c>
      <c r="B62" s="35"/>
      <c r="C62" s="87">
        <v>31352.66</v>
      </c>
      <c r="D62" s="35"/>
    </row>
    <row r="63" spans="1:4" x14ac:dyDescent="0.35">
      <c r="A63" s="45" t="s">
        <v>277</v>
      </c>
      <c r="B63" s="35"/>
      <c r="C63" s="87">
        <v>-4000</v>
      </c>
      <c r="D63" s="35"/>
    </row>
    <row r="64" spans="1:4" x14ac:dyDescent="0.35">
      <c r="A64" s="45" t="s">
        <v>172</v>
      </c>
      <c r="B64" s="35"/>
      <c r="C64" s="91">
        <f>D43</f>
        <v>-14370.089999999997</v>
      </c>
      <c r="D64" s="35"/>
    </row>
    <row r="65" spans="1:10" x14ac:dyDescent="0.35">
      <c r="A65" s="45"/>
      <c r="B65" s="35"/>
      <c r="C65" s="91"/>
      <c r="D65" s="35"/>
    </row>
    <row r="66" spans="1:10" x14ac:dyDescent="0.35">
      <c r="A66" s="46" t="s">
        <v>42</v>
      </c>
      <c r="B66" s="37">
        <v>124611.41</v>
      </c>
      <c r="C66" s="90"/>
      <c r="D66" s="37">
        <v>987.25</v>
      </c>
    </row>
    <row r="67" spans="1:10" x14ac:dyDescent="0.35">
      <c r="A67" s="44" t="s">
        <v>178</v>
      </c>
      <c r="B67" s="35"/>
      <c r="C67" s="91">
        <v>4000</v>
      </c>
      <c r="D67" s="41"/>
    </row>
    <row r="68" spans="1:10" x14ac:dyDescent="0.35">
      <c r="A68" s="44" t="s">
        <v>162</v>
      </c>
      <c r="B68" s="35"/>
      <c r="C68" s="91">
        <v>-128000</v>
      </c>
      <c r="D68" s="41"/>
    </row>
    <row r="69" spans="1:10" x14ac:dyDescent="0.35">
      <c r="A69" s="44" t="s">
        <v>163</v>
      </c>
      <c r="B69" s="35"/>
      <c r="C69" s="91">
        <v>375.84</v>
      </c>
      <c r="D69" s="41"/>
    </row>
    <row r="70" spans="1:10" x14ac:dyDescent="0.35">
      <c r="A70" s="63" t="s">
        <v>158</v>
      </c>
      <c r="B70" s="37">
        <v>8000</v>
      </c>
      <c r="C70" s="90"/>
      <c r="D70" s="37">
        <v>8000</v>
      </c>
    </row>
    <row r="71" spans="1:10" x14ac:dyDescent="0.35">
      <c r="A71" s="63" t="s">
        <v>189</v>
      </c>
      <c r="B71" s="128"/>
      <c r="C71" s="127"/>
      <c r="D71" s="37">
        <v>260</v>
      </c>
    </row>
    <row r="72" spans="1:10" x14ac:dyDescent="0.35">
      <c r="A72" s="115" t="s">
        <v>253</v>
      </c>
      <c r="B72" s="90">
        <f>SUM(B58:B71)</f>
        <v>360638.62</v>
      </c>
      <c r="C72" s="37">
        <f>SUM(C58:C71)</f>
        <v>-170553.29999999996</v>
      </c>
      <c r="D72" s="126">
        <f>SUM(D58:D71)</f>
        <v>190345.32</v>
      </c>
    </row>
    <row r="73" spans="1:10" x14ac:dyDescent="0.35">
      <c r="A73" s="115"/>
      <c r="B73" s="90"/>
      <c r="C73" s="37"/>
      <c r="D73" s="126"/>
    </row>
    <row r="74" spans="1:10" x14ac:dyDescent="0.35">
      <c r="A74" s="63"/>
      <c r="B74" s="90"/>
      <c r="C74" s="37"/>
    </row>
    <row r="75" spans="1:10" x14ac:dyDescent="0.35">
      <c r="A75" s="166" t="s">
        <v>286</v>
      </c>
      <c r="B75" s="166"/>
      <c r="C75" s="166"/>
      <c r="D75" s="166"/>
    </row>
    <row r="76" spans="1:10" x14ac:dyDescent="0.35">
      <c r="A76" s="163"/>
      <c r="B76" s="163"/>
      <c r="C76" s="163"/>
      <c r="D76" s="163"/>
    </row>
    <row r="77" spans="1:10" x14ac:dyDescent="0.35">
      <c r="A77" s="163"/>
      <c r="B77" s="163"/>
      <c r="C77" s="163"/>
      <c r="D77" s="163"/>
    </row>
    <row r="78" spans="1:10" x14ac:dyDescent="0.35">
      <c r="A78" s="163"/>
      <c r="B78" s="163"/>
      <c r="C78" s="163"/>
      <c r="D78" s="163"/>
    </row>
    <row r="79" spans="1:10" x14ac:dyDescent="0.35">
      <c r="A79" s="163"/>
      <c r="B79" s="163"/>
      <c r="C79" s="163"/>
      <c r="D79" s="163"/>
    </row>
    <row r="80" spans="1:10" s="81" customFormat="1" x14ac:dyDescent="0.35">
      <c r="A80" s="163"/>
      <c r="B80" s="163"/>
      <c r="C80" s="163"/>
      <c r="D80" s="163"/>
      <c r="E80" s="83"/>
      <c r="F80" s="83"/>
      <c r="G80" s="83"/>
      <c r="H80" s="83"/>
      <c r="I80" s="83"/>
      <c r="J80" s="83"/>
    </row>
    <row r="81" spans="1:10" x14ac:dyDescent="0.35">
      <c r="A81" s="120" t="s">
        <v>287</v>
      </c>
      <c r="B81" s="164" t="s">
        <v>288</v>
      </c>
      <c r="C81" s="164"/>
      <c r="D81" s="164"/>
    </row>
    <row r="82" spans="1:10" s="74" customFormat="1" x14ac:dyDescent="0.35">
      <c r="A82" s="64"/>
      <c r="B82" s="92"/>
      <c r="C82" s="103"/>
      <c r="E82"/>
      <c r="F82"/>
      <c r="G82"/>
      <c r="H82"/>
      <c r="I82"/>
      <c r="J82"/>
    </row>
    <row r="83" spans="1:10" s="74" customFormat="1" x14ac:dyDescent="0.35">
      <c r="A83" s="64"/>
      <c r="B83" s="92"/>
      <c r="C83" s="103"/>
      <c r="E83"/>
      <c r="F83"/>
      <c r="G83"/>
      <c r="H83"/>
      <c r="I83"/>
      <c r="J83"/>
    </row>
    <row r="84" spans="1:10" s="74" customFormat="1" x14ac:dyDescent="0.35">
      <c r="A84" s="64"/>
      <c r="B84" s="98"/>
      <c r="C84" s="103"/>
      <c r="E84"/>
      <c r="F84"/>
      <c r="G84"/>
      <c r="H84"/>
      <c r="I84"/>
      <c r="J84"/>
    </row>
    <row r="85" spans="1:10" s="74" customFormat="1" x14ac:dyDescent="0.35">
      <c r="A85" s="84"/>
      <c r="B85" s="91"/>
      <c r="C85" s="103"/>
      <c r="E85"/>
      <c r="F85"/>
      <c r="G85"/>
      <c r="H85"/>
      <c r="I85"/>
      <c r="J85"/>
    </row>
    <row r="86" spans="1:10" s="74" customFormat="1" x14ac:dyDescent="0.35">
      <c r="A86" s="84"/>
      <c r="B86" s="105"/>
      <c r="C86" s="103"/>
      <c r="E86"/>
      <c r="F86"/>
      <c r="G86"/>
      <c r="H86"/>
      <c r="I86"/>
      <c r="J86"/>
    </row>
    <row r="87" spans="1:10" s="74" customFormat="1" x14ac:dyDescent="0.35">
      <c r="A87" s="84"/>
      <c r="B87" s="93"/>
      <c r="C87" s="103"/>
      <c r="E87"/>
      <c r="F87"/>
      <c r="G87"/>
      <c r="H87"/>
      <c r="I87"/>
      <c r="J87"/>
    </row>
    <row r="89" spans="1:10" s="74" customFormat="1" x14ac:dyDescent="0.35">
      <c r="A89" s="84"/>
      <c r="B89" s="92"/>
      <c r="C89" s="103"/>
      <c r="E89"/>
      <c r="F89"/>
      <c r="G89"/>
      <c r="H89"/>
      <c r="I89"/>
      <c r="J89"/>
    </row>
    <row r="90" spans="1:10" s="74" customFormat="1" x14ac:dyDescent="0.35">
      <c r="A90" s="84"/>
      <c r="B90" s="92"/>
      <c r="C90" s="103"/>
      <c r="E90"/>
      <c r="F90"/>
      <c r="G90"/>
      <c r="H90"/>
      <c r="I90"/>
      <c r="J90"/>
    </row>
    <row r="91" spans="1:10" s="74" customFormat="1" x14ac:dyDescent="0.35">
      <c r="A91" s="84"/>
      <c r="B91" s="94"/>
      <c r="C91" s="103"/>
      <c r="E91"/>
      <c r="F91"/>
      <c r="G91"/>
      <c r="H91"/>
      <c r="I91"/>
      <c r="J91"/>
    </row>
  </sheetData>
  <mergeCells count="5">
    <mergeCell ref="B2:C2"/>
    <mergeCell ref="A76:D80"/>
    <mergeCell ref="B81:D81"/>
    <mergeCell ref="A45:D45"/>
    <mergeCell ref="A75:D75"/>
  </mergeCells>
  <printOptions horizontalCentered="1" gridLines="1"/>
  <pageMargins left="0.25" right="0.25" top="0.75" bottom="0.75" header="0.3" footer="0.3"/>
  <pageSetup paperSize="9" fitToWidth="0" fitToHeight="2" orientation="portrait" r:id="rId1"/>
  <rowBreaks count="1" manualBreakCount="1">
    <brk id="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EC957-2056-474A-9AB0-D1E55927246E}">
  <dimension ref="A1:M154"/>
  <sheetViews>
    <sheetView tabSelected="1" topLeftCell="A112" zoomScale="108" zoomScaleNormal="108" workbookViewId="0">
      <selection activeCell="F134" sqref="F134"/>
    </sheetView>
  </sheetViews>
  <sheetFormatPr defaultRowHeight="14.5" x14ac:dyDescent="0.35"/>
  <cols>
    <col min="1" max="1" width="30.90625" customWidth="1"/>
    <col min="2" max="2" width="14.453125" style="92" customWidth="1"/>
    <col min="3" max="3" width="14.453125" style="74" customWidth="1"/>
    <col min="4" max="4" width="13.08984375" style="74" customWidth="1"/>
    <col min="5" max="5" width="11.36328125" customWidth="1"/>
    <col min="6" max="6" width="8.7265625" style="92"/>
    <col min="7" max="7" width="8.7265625" style="136"/>
  </cols>
  <sheetData>
    <row r="1" spans="1:6" ht="21" x14ac:dyDescent="0.5">
      <c r="A1" s="47" t="s">
        <v>179</v>
      </c>
      <c r="B1" s="85"/>
      <c r="C1" s="69"/>
      <c r="D1" s="69"/>
    </row>
    <row r="2" spans="1:6" ht="18.5" x14ac:dyDescent="0.45">
      <c r="A2" s="48"/>
      <c r="B2" s="167" t="s">
        <v>96</v>
      </c>
      <c r="C2" s="167"/>
      <c r="D2" s="71"/>
      <c r="E2" s="38"/>
    </row>
    <row r="3" spans="1:6" ht="15.5" x14ac:dyDescent="0.35">
      <c r="A3" s="49" t="s">
        <v>0</v>
      </c>
      <c r="B3" s="86" t="s">
        <v>44</v>
      </c>
      <c r="C3" s="72" t="s">
        <v>45</v>
      </c>
      <c r="D3" s="72" t="s">
        <v>182</v>
      </c>
      <c r="E3" s="42" t="s">
        <v>99</v>
      </c>
      <c r="F3" s="99" t="s">
        <v>190</v>
      </c>
    </row>
    <row r="4" spans="1:6" x14ac:dyDescent="0.35">
      <c r="A4" s="50" t="s">
        <v>1</v>
      </c>
      <c r="B4" s="112">
        <f>SUM(B5:B17)</f>
        <v>12558.550000000001</v>
      </c>
      <c r="C4" s="73">
        <f>SUM(C5:C17)</f>
        <v>14070</v>
      </c>
      <c r="D4" s="78">
        <f>C4-B4</f>
        <v>1511.4499999999989</v>
      </c>
      <c r="E4" s="60"/>
    </row>
    <row r="5" spans="1:6" x14ac:dyDescent="0.35">
      <c r="A5" s="106" t="s">
        <v>154</v>
      </c>
      <c r="B5" s="87">
        <v>5000</v>
      </c>
      <c r="D5" s="70"/>
      <c r="E5" s="43" t="s">
        <v>121</v>
      </c>
      <c r="F5" s="92">
        <v>32</v>
      </c>
    </row>
    <row r="6" spans="1:6" x14ac:dyDescent="0.35">
      <c r="A6" s="51" t="s">
        <v>97</v>
      </c>
      <c r="B6" s="88"/>
      <c r="C6" s="70">
        <v>5000</v>
      </c>
      <c r="D6" s="70"/>
      <c r="E6" s="43" t="s">
        <v>115</v>
      </c>
      <c r="F6" s="92">
        <v>26</v>
      </c>
    </row>
    <row r="7" spans="1:6" x14ac:dyDescent="0.35">
      <c r="A7" s="107" t="s">
        <v>47</v>
      </c>
      <c r="B7" s="88"/>
      <c r="C7" s="70"/>
      <c r="D7" s="70"/>
      <c r="E7" s="38"/>
    </row>
    <row r="8" spans="1:6" x14ac:dyDescent="0.35">
      <c r="A8" s="57" t="s">
        <v>200</v>
      </c>
      <c r="B8" s="70">
        <v>249.85</v>
      </c>
      <c r="D8" s="70"/>
      <c r="E8" s="43" t="s">
        <v>209</v>
      </c>
      <c r="F8" s="92">
        <v>29</v>
      </c>
    </row>
    <row r="9" spans="1:6" x14ac:dyDescent="0.35">
      <c r="A9" s="57" t="s">
        <v>200</v>
      </c>
      <c r="B9" s="70">
        <v>153.85</v>
      </c>
      <c r="D9" s="70"/>
      <c r="E9" s="43" t="s">
        <v>209</v>
      </c>
      <c r="F9" s="108" t="s">
        <v>265</v>
      </c>
    </row>
    <row r="10" spans="1:6" x14ac:dyDescent="0.35">
      <c r="A10" s="57" t="s">
        <v>201</v>
      </c>
      <c r="B10" s="88"/>
      <c r="C10" s="70">
        <v>120</v>
      </c>
      <c r="E10" s="38" t="s">
        <v>223</v>
      </c>
      <c r="F10" s="92">
        <v>29</v>
      </c>
    </row>
    <row r="11" spans="1:6" x14ac:dyDescent="0.35">
      <c r="A11" s="107" t="s">
        <v>4</v>
      </c>
      <c r="B11" s="88"/>
      <c r="C11" s="70"/>
      <c r="D11" s="70"/>
      <c r="E11" s="38"/>
    </row>
    <row r="12" spans="1:6" x14ac:dyDescent="0.35">
      <c r="A12" s="96" t="s">
        <v>183</v>
      </c>
      <c r="B12" s="87">
        <v>149.85</v>
      </c>
      <c r="D12" s="70"/>
      <c r="E12" s="43" t="s">
        <v>129</v>
      </c>
      <c r="F12" s="92">
        <v>51</v>
      </c>
    </row>
    <row r="13" spans="1:6" x14ac:dyDescent="0.35">
      <c r="A13" s="53" t="s">
        <v>98</v>
      </c>
      <c r="B13" s="88"/>
      <c r="C13" s="70">
        <v>1725</v>
      </c>
      <c r="D13" s="70"/>
      <c r="E13" s="43" t="s">
        <v>105</v>
      </c>
      <c r="F13" s="101" t="s">
        <v>193</v>
      </c>
    </row>
    <row r="14" spans="1:6" x14ac:dyDescent="0.35">
      <c r="A14" s="53" t="s">
        <v>159</v>
      </c>
      <c r="B14" s="88"/>
      <c r="C14" s="70">
        <v>4000</v>
      </c>
      <c r="D14" s="70"/>
      <c r="E14" s="43" t="s">
        <v>106</v>
      </c>
    </row>
    <row r="15" spans="1:6" x14ac:dyDescent="0.35">
      <c r="A15" s="53" t="s">
        <v>110</v>
      </c>
      <c r="B15" s="87">
        <v>225</v>
      </c>
      <c r="D15" s="70"/>
      <c r="E15" s="43" t="s">
        <v>109</v>
      </c>
      <c r="F15" s="101" t="s">
        <v>193</v>
      </c>
    </row>
    <row r="16" spans="1:6" x14ac:dyDescent="0.35">
      <c r="A16" s="53" t="s">
        <v>112</v>
      </c>
      <c r="B16" s="87">
        <v>6780</v>
      </c>
      <c r="D16" s="70"/>
      <c r="E16" s="43" t="s">
        <v>113</v>
      </c>
      <c r="F16" s="92">
        <v>24</v>
      </c>
    </row>
    <row r="17" spans="1:6" x14ac:dyDescent="0.35">
      <c r="A17" s="40" t="s">
        <v>98</v>
      </c>
      <c r="B17" s="88"/>
      <c r="C17" s="70">
        <v>3225</v>
      </c>
      <c r="D17" s="70"/>
      <c r="E17" s="43" t="s">
        <v>151</v>
      </c>
      <c r="F17" s="92">
        <v>112</v>
      </c>
    </row>
    <row r="18" spans="1:6" x14ac:dyDescent="0.35">
      <c r="A18" s="50" t="s">
        <v>6</v>
      </c>
      <c r="B18" s="110">
        <f>SUM(B19:B25)</f>
        <v>6440.5</v>
      </c>
      <c r="C18" s="75">
        <f>SUM(C19:C25)</f>
        <v>105</v>
      </c>
      <c r="D18" s="76">
        <f>C18-B18</f>
        <v>-6335.5</v>
      </c>
      <c r="E18" s="60"/>
    </row>
    <row r="19" spans="1:6" x14ac:dyDescent="0.35">
      <c r="A19" s="54" t="s">
        <v>224</v>
      </c>
      <c r="B19" s="87">
        <v>2080</v>
      </c>
      <c r="D19" s="70"/>
      <c r="E19" s="43" t="s">
        <v>125</v>
      </c>
      <c r="F19" s="92">
        <v>39</v>
      </c>
    </row>
    <row r="20" spans="1:6" x14ac:dyDescent="0.35">
      <c r="A20" s="95" t="s">
        <v>214</v>
      </c>
      <c r="B20" s="87">
        <v>262</v>
      </c>
      <c r="D20" s="70"/>
      <c r="E20" s="43" t="s">
        <v>177</v>
      </c>
      <c r="F20" s="92">
        <v>44</v>
      </c>
    </row>
    <row r="21" spans="1:6" x14ac:dyDescent="0.35">
      <c r="A21" s="140" t="s">
        <v>9</v>
      </c>
      <c r="B21" s="87"/>
      <c r="D21" s="70"/>
      <c r="E21" s="38"/>
    </row>
    <row r="22" spans="1:6" x14ac:dyDescent="0.35">
      <c r="A22" s="39" t="s">
        <v>187</v>
      </c>
      <c r="B22" s="87">
        <v>299.85000000000002</v>
      </c>
      <c r="D22" s="70"/>
      <c r="E22" s="43" t="s">
        <v>196</v>
      </c>
      <c r="F22" s="92">
        <v>29</v>
      </c>
    </row>
    <row r="23" spans="1:6" x14ac:dyDescent="0.35">
      <c r="A23" s="39" t="s">
        <v>188</v>
      </c>
      <c r="B23" s="87">
        <v>173.65</v>
      </c>
      <c r="D23" s="70"/>
      <c r="E23" s="43" t="s">
        <v>197</v>
      </c>
      <c r="F23" s="92">
        <v>29</v>
      </c>
    </row>
    <row r="24" spans="1:6" x14ac:dyDescent="0.35">
      <c r="A24" s="40" t="s">
        <v>201</v>
      </c>
      <c r="B24" s="87"/>
      <c r="C24" s="102">
        <v>105</v>
      </c>
      <c r="D24" s="70"/>
      <c r="E24" s="43" t="s">
        <v>196</v>
      </c>
      <c r="F24" s="92">
        <v>29</v>
      </c>
    </row>
    <row r="25" spans="1:6" x14ac:dyDescent="0.35">
      <c r="A25" s="40" t="s">
        <v>165</v>
      </c>
      <c r="B25" s="87">
        <v>3625</v>
      </c>
      <c r="D25" s="70"/>
      <c r="E25" s="43" t="s">
        <v>174</v>
      </c>
      <c r="F25" s="92">
        <v>3</v>
      </c>
    </row>
    <row r="26" spans="1:6" x14ac:dyDescent="0.35">
      <c r="A26" s="50" t="s">
        <v>10</v>
      </c>
      <c r="B26" s="110">
        <f>SUM(B27:B37)</f>
        <v>17995.060000000001</v>
      </c>
      <c r="C26" s="75">
        <f>SUM(C27:C37)</f>
        <v>0</v>
      </c>
      <c r="D26" s="76">
        <f>C26-B26</f>
        <v>-17995.060000000001</v>
      </c>
      <c r="E26" s="60"/>
    </row>
    <row r="27" spans="1:6" x14ac:dyDescent="0.35">
      <c r="A27" s="51" t="s">
        <v>165</v>
      </c>
      <c r="B27" s="87">
        <v>1200</v>
      </c>
      <c r="D27" s="70"/>
      <c r="E27" s="43" t="s">
        <v>128</v>
      </c>
      <c r="F27" s="92">
        <v>43</v>
      </c>
    </row>
    <row r="28" spans="1:6" x14ac:dyDescent="0.35">
      <c r="A28" s="51" t="s">
        <v>166</v>
      </c>
      <c r="B28" s="87">
        <v>237</v>
      </c>
      <c r="D28" s="70"/>
      <c r="E28" s="43" t="s">
        <v>139</v>
      </c>
      <c r="F28" s="92">
        <v>91</v>
      </c>
    </row>
    <row r="29" spans="1:6" x14ac:dyDescent="0.35">
      <c r="A29" s="51" t="s">
        <v>167</v>
      </c>
      <c r="B29" s="87">
        <v>768</v>
      </c>
      <c r="D29" s="70"/>
      <c r="E29" s="43" t="s">
        <v>147</v>
      </c>
      <c r="F29" s="92">
        <v>106</v>
      </c>
    </row>
    <row r="30" spans="1:6" x14ac:dyDescent="0.35">
      <c r="A30" s="52" t="s">
        <v>12</v>
      </c>
      <c r="B30" s="87">
        <v>1932.26</v>
      </c>
      <c r="D30" s="70"/>
      <c r="E30" s="43" t="s">
        <v>101</v>
      </c>
      <c r="F30" s="92">
        <v>2</v>
      </c>
    </row>
    <row r="31" spans="1:6" x14ac:dyDescent="0.35">
      <c r="A31" s="52" t="s">
        <v>185</v>
      </c>
      <c r="B31" s="87">
        <v>214.5</v>
      </c>
      <c r="D31" s="70"/>
      <c r="E31" s="43" t="s">
        <v>106</v>
      </c>
      <c r="F31" s="92">
        <v>11</v>
      </c>
    </row>
    <row r="32" spans="1:6" x14ac:dyDescent="0.35">
      <c r="A32" s="52" t="s">
        <v>185</v>
      </c>
      <c r="B32" s="87">
        <v>43.3</v>
      </c>
      <c r="D32" s="70"/>
      <c r="E32" s="43" t="s">
        <v>107</v>
      </c>
      <c r="F32" s="92">
        <v>12</v>
      </c>
    </row>
    <row r="33" spans="1:8" x14ac:dyDescent="0.35">
      <c r="A33" s="107" t="s">
        <v>215</v>
      </c>
      <c r="B33" s="88"/>
      <c r="C33" s="70"/>
      <c r="D33" s="70"/>
      <c r="E33" s="38"/>
    </row>
    <row r="34" spans="1:8" x14ac:dyDescent="0.35">
      <c r="A34" s="55" t="s">
        <v>94</v>
      </c>
      <c r="B34" s="87">
        <v>3740</v>
      </c>
      <c r="D34" s="70"/>
      <c r="E34" s="43" t="s">
        <v>103</v>
      </c>
      <c r="F34" s="92">
        <v>5</v>
      </c>
    </row>
    <row r="35" spans="1:8" x14ac:dyDescent="0.35">
      <c r="A35" s="55" t="s">
        <v>94</v>
      </c>
      <c r="B35" s="87">
        <v>3740</v>
      </c>
      <c r="D35" s="70"/>
      <c r="E35" s="43" t="s">
        <v>107</v>
      </c>
      <c r="F35" s="92">
        <v>14</v>
      </c>
    </row>
    <row r="36" spans="1:8" x14ac:dyDescent="0.35">
      <c r="A36" s="55" t="s">
        <v>95</v>
      </c>
      <c r="B36" s="87">
        <v>2040</v>
      </c>
      <c r="D36" s="70"/>
      <c r="E36" s="43" t="s">
        <v>103</v>
      </c>
      <c r="F36" s="92">
        <v>6</v>
      </c>
    </row>
    <row r="37" spans="1:8" x14ac:dyDescent="0.35">
      <c r="A37" s="55" t="s">
        <v>95</v>
      </c>
      <c r="B37" s="87">
        <v>4080</v>
      </c>
      <c r="D37" s="70"/>
      <c r="E37" s="43" t="s">
        <v>107</v>
      </c>
      <c r="F37" s="92">
        <v>15</v>
      </c>
    </row>
    <row r="38" spans="1:8" x14ac:dyDescent="0.35">
      <c r="A38" s="50" t="s">
        <v>15</v>
      </c>
      <c r="B38" s="110">
        <f>SUM(B39:B51)</f>
        <v>11211.4</v>
      </c>
      <c r="C38" s="75">
        <f>SUM(C39:C51)</f>
        <v>14437.9</v>
      </c>
      <c r="D38" s="76">
        <f>C38-B38</f>
        <v>3226.5</v>
      </c>
      <c r="E38" s="60"/>
    </row>
    <row r="39" spans="1:8" x14ac:dyDescent="0.35">
      <c r="A39" s="106" t="s">
        <v>16</v>
      </c>
      <c r="B39" s="87"/>
      <c r="D39" s="70"/>
      <c r="E39" s="43"/>
    </row>
    <row r="40" spans="1:8" x14ac:dyDescent="0.35">
      <c r="A40" s="51" t="s">
        <v>202</v>
      </c>
      <c r="B40" s="87">
        <v>350</v>
      </c>
      <c r="D40" s="70"/>
      <c r="E40" s="43" t="s">
        <v>127</v>
      </c>
      <c r="F40" s="92">
        <v>42</v>
      </c>
    </row>
    <row r="41" spans="1:8" x14ac:dyDescent="0.35">
      <c r="A41" s="51" t="s">
        <v>203</v>
      </c>
      <c r="B41" s="87">
        <v>4080</v>
      </c>
      <c r="C41" s="103">
        <v>4080</v>
      </c>
      <c r="D41" s="70"/>
      <c r="E41" s="43" t="s">
        <v>127</v>
      </c>
      <c r="F41" s="92" t="s">
        <v>278</v>
      </c>
    </row>
    <row r="42" spans="1:8" x14ac:dyDescent="0.35">
      <c r="A42" s="51" t="s">
        <v>204</v>
      </c>
      <c r="B42" s="87">
        <v>49.5</v>
      </c>
      <c r="D42" s="70"/>
      <c r="E42" s="43" t="s">
        <v>127</v>
      </c>
      <c r="F42" s="92">
        <v>42</v>
      </c>
      <c r="G42" s="161"/>
      <c r="H42" s="104"/>
    </row>
    <row r="43" spans="1:8" x14ac:dyDescent="0.35">
      <c r="A43" s="51" t="s">
        <v>205</v>
      </c>
      <c r="B43" s="87">
        <v>230</v>
      </c>
      <c r="D43" s="70"/>
      <c r="E43" s="43" t="s">
        <v>127</v>
      </c>
      <c r="F43" s="92">
        <v>42</v>
      </c>
      <c r="G43" s="161"/>
      <c r="H43" s="104"/>
    </row>
    <row r="44" spans="1:8" x14ac:dyDescent="0.35">
      <c r="A44" s="51" t="s">
        <v>206</v>
      </c>
      <c r="B44" s="87">
        <v>221.9</v>
      </c>
      <c r="C44" s="105"/>
      <c r="D44" s="70"/>
      <c r="E44" s="43" t="s">
        <v>127</v>
      </c>
      <c r="F44" s="92">
        <v>42</v>
      </c>
      <c r="G44" s="161"/>
      <c r="H44" s="104"/>
    </row>
    <row r="45" spans="1:8" x14ac:dyDescent="0.35">
      <c r="A45" s="51" t="s">
        <v>201</v>
      </c>
      <c r="B45" s="87"/>
      <c r="C45" s="105">
        <v>108</v>
      </c>
      <c r="D45" s="70"/>
      <c r="E45" s="43" t="s">
        <v>127</v>
      </c>
      <c r="F45" s="92">
        <v>42</v>
      </c>
      <c r="G45" s="161"/>
      <c r="H45" s="104"/>
    </row>
    <row r="46" spans="1:8" x14ac:dyDescent="0.35">
      <c r="A46" s="57" t="s">
        <v>267</v>
      </c>
      <c r="B46" s="88"/>
      <c r="C46" s="135">
        <v>501.4</v>
      </c>
      <c r="D46" s="70"/>
      <c r="E46" s="43" t="s">
        <v>130</v>
      </c>
      <c r="F46" s="92">
        <v>58</v>
      </c>
    </row>
    <row r="47" spans="1:8" x14ac:dyDescent="0.35">
      <c r="A47" s="107" t="s">
        <v>17</v>
      </c>
    </row>
    <row r="48" spans="1:8" x14ac:dyDescent="0.35">
      <c r="A48" s="53" t="s">
        <v>202</v>
      </c>
      <c r="B48" s="87">
        <v>350</v>
      </c>
      <c r="D48" s="70"/>
      <c r="E48" s="43" t="s">
        <v>149</v>
      </c>
      <c r="F48" s="92">
        <v>108</v>
      </c>
    </row>
    <row r="49" spans="1:6" x14ac:dyDescent="0.35">
      <c r="A49" s="53" t="s">
        <v>216</v>
      </c>
      <c r="B49" s="87">
        <v>5930</v>
      </c>
      <c r="C49" s="103">
        <v>5930</v>
      </c>
      <c r="D49" s="70"/>
    </row>
    <row r="50" spans="1:6" x14ac:dyDescent="0.35">
      <c r="A50" s="130" t="s">
        <v>276</v>
      </c>
      <c r="B50" s="87"/>
      <c r="C50" s="91">
        <v>3218.5</v>
      </c>
      <c r="D50" s="70"/>
      <c r="E50" s="43" t="s">
        <v>217</v>
      </c>
      <c r="F50" s="92">
        <v>108</v>
      </c>
    </row>
    <row r="51" spans="1:6" x14ac:dyDescent="0.35">
      <c r="A51" s="40" t="s">
        <v>275</v>
      </c>
      <c r="B51" s="88"/>
      <c r="C51" s="70">
        <v>600</v>
      </c>
      <c r="D51" s="70"/>
      <c r="E51" s="43" t="s">
        <v>175</v>
      </c>
      <c r="F51" s="92">
        <v>111</v>
      </c>
    </row>
    <row r="52" spans="1:6" x14ac:dyDescent="0.35">
      <c r="A52" s="50" t="s">
        <v>19</v>
      </c>
      <c r="B52" s="141">
        <f>SUM(B53:B60)</f>
        <v>7171.3499999999995</v>
      </c>
      <c r="C52" s="75">
        <f>SUM(C53:C60)</f>
        <v>6750</v>
      </c>
      <c r="D52" s="76">
        <f>C52-B52</f>
        <v>-421.34999999999945</v>
      </c>
      <c r="E52" s="61"/>
    </row>
    <row r="53" spans="1:6" x14ac:dyDescent="0.35">
      <c r="A53" s="51" t="s">
        <v>218</v>
      </c>
      <c r="B53" s="88"/>
      <c r="C53" s="70"/>
      <c r="D53" s="70"/>
      <c r="E53" s="38"/>
    </row>
    <row r="54" spans="1:6" x14ac:dyDescent="0.35">
      <c r="A54" s="56" t="s">
        <v>155</v>
      </c>
      <c r="B54" s="87">
        <v>387.5</v>
      </c>
      <c r="D54" s="70"/>
      <c r="E54" s="43" t="s">
        <v>122</v>
      </c>
      <c r="F54" s="92">
        <v>33</v>
      </c>
    </row>
    <row r="55" spans="1:6" x14ac:dyDescent="0.35">
      <c r="A55" s="56" t="s">
        <v>123</v>
      </c>
      <c r="B55" s="87">
        <v>350</v>
      </c>
      <c r="D55" s="70"/>
      <c r="E55" s="43" t="s">
        <v>122</v>
      </c>
      <c r="F55" s="92">
        <v>34</v>
      </c>
    </row>
    <row r="56" spans="1:6" x14ac:dyDescent="0.35">
      <c r="A56" s="56" t="s">
        <v>124</v>
      </c>
      <c r="B56" s="87">
        <v>6000</v>
      </c>
      <c r="D56" s="70"/>
      <c r="E56" s="43" t="s">
        <v>122</v>
      </c>
      <c r="F56" s="92">
        <v>35</v>
      </c>
    </row>
    <row r="57" spans="1:6" x14ac:dyDescent="0.35">
      <c r="A57" s="40" t="s">
        <v>126</v>
      </c>
      <c r="B57" s="88"/>
      <c r="C57" s="70">
        <v>6750</v>
      </c>
      <c r="D57" s="70"/>
      <c r="E57" s="43" t="s">
        <v>127</v>
      </c>
      <c r="F57" s="92">
        <v>41</v>
      </c>
    </row>
    <row r="58" spans="1:6" x14ac:dyDescent="0.35">
      <c r="A58" s="40" t="s">
        <v>140</v>
      </c>
      <c r="B58" s="87">
        <v>234</v>
      </c>
      <c r="D58" s="70"/>
      <c r="E58" s="43" t="s">
        <v>141</v>
      </c>
      <c r="F58" s="92">
        <v>96</v>
      </c>
    </row>
    <row r="59" spans="1:6" x14ac:dyDescent="0.35">
      <c r="A59" s="40" t="s">
        <v>184</v>
      </c>
      <c r="B59" s="87">
        <v>104.9</v>
      </c>
      <c r="D59" s="70"/>
      <c r="E59" s="43" t="s">
        <v>100</v>
      </c>
      <c r="F59" s="92">
        <v>1</v>
      </c>
    </row>
    <row r="60" spans="1:6" x14ac:dyDescent="0.35">
      <c r="A60" s="40" t="s">
        <v>274</v>
      </c>
      <c r="B60" s="87">
        <v>94.95</v>
      </c>
      <c r="D60" s="70"/>
      <c r="E60" s="43" t="s">
        <v>106</v>
      </c>
      <c r="F60" s="92">
        <v>29</v>
      </c>
    </row>
    <row r="61" spans="1:6" x14ac:dyDescent="0.35">
      <c r="A61" s="50" t="s">
        <v>20</v>
      </c>
      <c r="B61" s="110">
        <f>SUM(B62:B70)</f>
        <v>5165.829999999999</v>
      </c>
      <c r="C61" s="75">
        <f>SUM(C62:C70)</f>
        <v>218.5</v>
      </c>
      <c r="D61" s="76">
        <f>C61-B61</f>
        <v>-4947.329999999999</v>
      </c>
      <c r="E61" s="61"/>
    </row>
    <row r="62" spans="1:6" x14ac:dyDescent="0.35">
      <c r="A62" s="107" t="s">
        <v>22</v>
      </c>
      <c r="B62" s="88"/>
      <c r="C62" s="70"/>
      <c r="D62" s="70"/>
      <c r="E62" s="38"/>
    </row>
    <row r="63" spans="1:6" x14ac:dyDescent="0.35">
      <c r="A63" s="57" t="s">
        <v>200</v>
      </c>
      <c r="B63" s="97">
        <v>802.23</v>
      </c>
      <c r="C63" s="70"/>
      <c r="D63" s="70"/>
      <c r="E63" s="43" t="s">
        <v>212</v>
      </c>
      <c r="F63" s="92">
        <v>101</v>
      </c>
    </row>
    <row r="64" spans="1:6" x14ac:dyDescent="0.35">
      <c r="A64" s="57" t="s">
        <v>200</v>
      </c>
      <c r="B64" s="97">
        <v>754.5</v>
      </c>
      <c r="C64" s="70"/>
      <c r="D64" s="70"/>
      <c r="E64" s="43" t="s">
        <v>213</v>
      </c>
      <c r="F64" s="92">
        <v>101</v>
      </c>
    </row>
    <row r="65" spans="1:6" x14ac:dyDescent="0.35">
      <c r="A65" s="107" t="s">
        <v>23</v>
      </c>
      <c r="B65" s="88"/>
      <c r="C65" s="70"/>
      <c r="D65" s="70"/>
      <c r="E65" s="38"/>
    </row>
    <row r="66" spans="1:6" x14ac:dyDescent="0.35">
      <c r="A66" s="53" t="s">
        <v>138</v>
      </c>
      <c r="B66" s="87">
        <v>2610</v>
      </c>
      <c r="D66" s="70"/>
      <c r="E66" s="43" t="s">
        <v>137</v>
      </c>
      <c r="F66" s="92">
        <v>87</v>
      </c>
    </row>
    <row r="67" spans="1:6" x14ac:dyDescent="0.35">
      <c r="A67" s="53" t="s">
        <v>138</v>
      </c>
      <c r="B67" s="87">
        <v>86.7</v>
      </c>
      <c r="D67" s="70"/>
      <c r="E67" s="43" t="s">
        <v>208</v>
      </c>
      <c r="F67" s="92">
        <v>97</v>
      </c>
    </row>
    <row r="68" spans="1:6" x14ac:dyDescent="0.35">
      <c r="A68" s="53" t="s">
        <v>192</v>
      </c>
      <c r="B68" s="87">
        <v>912.4</v>
      </c>
      <c r="D68" s="70"/>
      <c r="E68" s="43"/>
      <c r="F68" s="108">
        <v>18</v>
      </c>
    </row>
    <row r="69" spans="1:6" x14ac:dyDescent="0.35">
      <c r="A69" s="53" t="s">
        <v>198</v>
      </c>
      <c r="B69" s="87"/>
      <c r="C69" s="128">
        <v>150</v>
      </c>
      <c r="D69" s="70"/>
      <c r="E69" s="43" t="s">
        <v>199</v>
      </c>
      <c r="F69" s="92">
        <v>29</v>
      </c>
    </row>
    <row r="70" spans="1:6" x14ac:dyDescent="0.35">
      <c r="A70" s="34" t="s">
        <v>221</v>
      </c>
      <c r="B70" s="87"/>
      <c r="C70" s="105">
        <v>68.5</v>
      </c>
      <c r="D70" s="70"/>
      <c r="E70" s="43" t="s">
        <v>134</v>
      </c>
      <c r="F70" s="92">
        <v>79</v>
      </c>
    </row>
    <row r="71" spans="1:6" x14ac:dyDescent="0.35">
      <c r="A71" s="50" t="s">
        <v>24</v>
      </c>
      <c r="B71" s="110">
        <f>SUM(B72:B80)</f>
        <v>4200</v>
      </c>
      <c r="C71" s="75">
        <f>SUM(C72:C80)</f>
        <v>4613.96</v>
      </c>
      <c r="D71" s="76">
        <f>C71-B71</f>
        <v>413.96000000000004</v>
      </c>
      <c r="E71" s="61"/>
    </row>
    <row r="72" spans="1:6" x14ac:dyDescent="0.35">
      <c r="A72" s="106" t="s">
        <v>25</v>
      </c>
      <c r="B72" s="88"/>
      <c r="C72" s="70"/>
      <c r="D72" s="70"/>
      <c r="E72" s="38"/>
    </row>
    <row r="73" spans="1:6" x14ac:dyDescent="0.35">
      <c r="A73" s="51" t="s">
        <v>97</v>
      </c>
      <c r="B73" s="88"/>
      <c r="C73" s="70">
        <v>3500</v>
      </c>
      <c r="D73" s="70"/>
      <c r="E73" s="43" t="s">
        <v>104</v>
      </c>
      <c r="F73" s="92">
        <v>7</v>
      </c>
    </row>
    <row r="74" spans="1:6" x14ac:dyDescent="0.35">
      <c r="A74" s="51" t="s">
        <v>118</v>
      </c>
      <c r="B74" s="88"/>
      <c r="C74" s="70">
        <v>500</v>
      </c>
      <c r="D74" s="70"/>
      <c r="E74" s="43" t="s">
        <v>119</v>
      </c>
      <c r="F74" s="92">
        <v>30</v>
      </c>
    </row>
    <row r="75" spans="1:6" x14ac:dyDescent="0.35">
      <c r="A75" s="107" t="s">
        <v>26</v>
      </c>
      <c r="B75" s="88"/>
      <c r="C75" s="70"/>
      <c r="D75" s="70"/>
      <c r="E75" s="38"/>
    </row>
    <row r="76" spans="1:6" x14ac:dyDescent="0.35">
      <c r="A76" s="57" t="s">
        <v>108</v>
      </c>
      <c r="B76" s="87">
        <v>1500</v>
      </c>
      <c r="D76" s="70"/>
      <c r="E76" s="43" t="s">
        <v>109</v>
      </c>
      <c r="F76" s="92">
        <v>17</v>
      </c>
    </row>
    <row r="77" spans="1:6" x14ac:dyDescent="0.35">
      <c r="A77" s="57" t="s">
        <v>133</v>
      </c>
      <c r="B77" s="87">
        <v>1200</v>
      </c>
      <c r="D77" s="70"/>
      <c r="E77" s="43" t="s">
        <v>134</v>
      </c>
      <c r="F77" s="92">
        <v>77</v>
      </c>
    </row>
    <row r="78" spans="1:6" x14ac:dyDescent="0.35">
      <c r="A78" s="57" t="s">
        <v>144</v>
      </c>
      <c r="B78" s="87">
        <v>1500</v>
      </c>
      <c r="D78" s="70"/>
      <c r="E78" s="43" t="s">
        <v>143</v>
      </c>
      <c r="F78" s="92">
        <v>103</v>
      </c>
    </row>
    <row r="79" spans="1:6" x14ac:dyDescent="0.35">
      <c r="A79" s="57" t="s">
        <v>226</v>
      </c>
      <c r="B79" s="88"/>
      <c r="C79" s="70">
        <v>113.96</v>
      </c>
      <c r="D79" s="135"/>
      <c r="E79" s="43" t="s">
        <v>148</v>
      </c>
      <c r="F79" s="92">
        <v>107</v>
      </c>
    </row>
    <row r="80" spans="1:6" x14ac:dyDescent="0.35">
      <c r="A80" s="55" t="s">
        <v>222</v>
      </c>
      <c r="B80" s="88"/>
      <c r="C80" s="70">
        <v>500</v>
      </c>
      <c r="D80" s="135"/>
      <c r="E80" s="43" t="s">
        <v>146</v>
      </c>
      <c r="F80" s="92">
        <v>104</v>
      </c>
    </row>
    <row r="81" spans="1:8" x14ac:dyDescent="0.35">
      <c r="A81" s="50" t="s">
        <v>30</v>
      </c>
      <c r="B81" s="110">
        <f>SUM(B82:B91)</f>
        <v>1464.15</v>
      </c>
      <c r="C81" s="75">
        <f>SUM(C82:C89)</f>
        <v>0</v>
      </c>
      <c r="D81" s="76">
        <f>C81-B81</f>
        <v>-1464.15</v>
      </c>
      <c r="E81" s="61"/>
      <c r="H81" t="s">
        <v>273</v>
      </c>
    </row>
    <row r="82" spans="1:8" x14ac:dyDescent="0.35">
      <c r="A82" s="106" t="s">
        <v>31</v>
      </c>
      <c r="B82" s="97"/>
      <c r="C82" s="70"/>
      <c r="D82" s="70"/>
      <c r="E82" s="38"/>
    </row>
    <row r="83" spans="1:8" x14ac:dyDescent="0.35">
      <c r="A83" s="31" t="s">
        <v>186</v>
      </c>
      <c r="B83" s="97">
        <v>99.95</v>
      </c>
      <c r="C83" s="70"/>
      <c r="D83" s="70"/>
      <c r="E83" s="43" t="s">
        <v>195</v>
      </c>
      <c r="F83" s="92">
        <v>29</v>
      </c>
    </row>
    <row r="84" spans="1:8" x14ac:dyDescent="0.35">
      <c r="A84" s="31" t="s">
        <v>186</v>
      </c>
      <c r="B84" s="97">
        <v>99.95</v>
      </c>
      <c r="C84" s="70"/>
      <c r="D84" s="70"/>
      <c r="E84" s="43" t="s">
        <v>113</v>
      </c>
      <c r="F84" s="92">
        <v>29</v>
      </c>
    </row>
    <row r="85" spans="1:8" x14ac:dyDescent="0.35">
      <c r="A85" s="31" t="s">
        <v>186</v>
      </c>
      <c r="B85" s="97">
        <v>299.85000000000002</v>
      </c>
      <c r="C85" s="70"/>
      <c r="D85" s="70"/>
      <c r="E85" s="43" t="s">
        <v>113</v>
      </c>
      <c r="F85" s="92">
        <v>29</v>
      </c>
    </row>
    <row r="86" spans="1:8" x14ac:dyDescent="0.35">
      <c r="A86" s="31" t="s">
        <v>186</v>
      </c>
      <c r="B86" s="97">
        <v>99.95</v>
      </c>
      <c r="C86" s="70"/>
      <c r="D86" s="70"/>
      <c r="E86" s="43" t="s">
        <v>113</v>
      </c>
      <c r="F86" s="92">
        <v>29</v>
      </c>
    </row>
    <row r="87" spans="1:8" x14ac:dyDescent="0.35">
      <c r="A87" s="31" t="s">
        <v>186</v>
      </c>
      <c r="B87" s="97">
        <v>99.9</v>
      </c>
      <c r="C87" s="70"/>
      <c r="D87" s="70"/>
      <c r="E87" s="43" t="s">
        <v>107</v>
      </c>
      <c r="F87" s="92">
        <v>29</v>
      </c>
    </row>
    <row r="88" spans="1:8" x14ac:dyDescent="0.35">
      <c r="A88" s="31" t="s">
        <v>186</v>
      </c>
      <c r="B88" s="97">
        <v>90</v>
      </c>
      <c r="C88" s="70"/>
      <c r="D88" s="70"/>
      <c r="E88" s="43" t="s">
        <v>207</v>
      </c>
      <c r="F88" s="92">
        <v>79</v>
      </c>
    </row>
    <row r="89" spans="1:8" x14ac:dyDescent="0.35">
      <c r="A89" s="31" t="s">
        <v>186</v>
      </c>
      <c r="B89" s="97">
        <v>99.9</v>
      </c>
      <c r="C89" s="70"/>
      <c r="D89" s="70"/>
      <c r="E89" s="43" t="s">
        <v>194</v>
      </c>
      <c r="F89" s="108" t="s">
        <v>265</v>
      </c>
    </row>
    <row r="90" spans="1:8" x14ac:dyDescent="0.35">
      <c r="A90" s="40" t="s">
        <v>264</v>
      </c>
      <c r="B90" s="97">
        <v>374.65</v>
      </c>
      <c r="C90" s="70"/>
      <c r="D90" s="70"/>
      <c r="E90" s="43" t="s">
        <v>194</v>
      </c>
      <c r="F90" s="125" t="s">
        <v>265</v>
      </c>
    </row>
    <row r="91" spans="1:8" x14ac:dyDescent="0.35">
      <c r="A91" s="130" t="s">
        <v>225</v>
      </c>
      <c r="B91" s="97">
        <v>200</v>
      </c>
      <c r="C91" s="70"/>
      <c r="D91" s="70"/>
      <c r="E91" s="43" t="s">
        <v>111</v>
      </c>
      <c r="F91" s="92">
        <v>23</v>
      </c>
    </row>
    <row r="92" spans="1:8" x14ac:dyDescent="0.35">
      <c r="A92" s="50" t="s">
        <v>32</v>
      </c>
      <c r="B92" s="110">
        <f>SUM(B93:B103)</f>
        <v>1396</v>
      </c>
      <c r="C92" s="75">
        <f>SUM(C93:C103)</f>
        <v>25006.25</v>
      </c>
      <c r="D92" s="76">
        <f>C92-B92</f>
        <v>23610.25</v>
      </c>
      <c r="E92" s="61"/>
    </row>
    <row r="93" spans="1:8" x14ac:dyDescent="0.35">
      <c r="A93" s="54" t="s">
        <v>33</v>
      </c>
      <c r="B93" s="88"/>
      <c r="C93" s="70"/>
      <c r="D93" s="70"/>
      <c r="E93" s="38"/>
    </row>
    <row r="94" spans="1:8" x14ac:dyDescent="0.35">
      <c r="A94" s="54" t="s">
        <v>93</v>
      </c>
      <c r="B94" s="87">
        <v>250</v>
      </c>
      <c r="D94" s="70"/>
      <c r="E94" s="43" t="s">
        <v>102</v>
      </c>
      <c r="F94" s="92">
        <v>4</v>
      </c>
    </row>
    <row r="95" spans="1:8" x14ac:dyDescent="0.35">
      <c r="A95" s="51" t="s">
        <v>116</v>
      </c>
      <c r="B95" s="87">
        <v>200</v>
      </c>
      <c r="D95" s="70"/>
      <c r="E95" s="43" t="s">
        <v>115</v>
      </c>
      <c r="F95" s="92">
        <v>27</v>
      </c>
    </row>
    <row r="96" spans="1:8" x14ac:dyDescent="0.35">
      <c r="A96" s="51" t="s">
        <v>176</v>
      </c>
      <c r="B96" s="87">
        <v>30</v>
      </c>
      <c r="D96" s="70"/>
      <c r="E96" s="43" t="s">
        <v>115</v>
      </c>
      <c r="F96" s="92">
        <v>28</v>
      </c>
    </row>
    <row r="97" spans="1:6" x14ac:dyDescent="0.35">
      <c r="A97" s="51" t="s">
        <v>120</v>
      </c>
      <c r="B97" s="87">
        <v>30</v>
      </c>
      <c r="D97" s="70"/>
      <c r="E97" s="43" t="s">
        <v>119</v>
      </c>
      <c r="F97" s="92">
        <v>30</v>
      </c>
    </row>
    <row r="98" spans="1:6" x14ac:dyDescent="0.35">
      <c r="A98" s="51" t="s">
        <v>116</v>
      </c>
      <c r="B98" s="87">
        <v>200</v>
      </c>
      <c r="D98" s="70"/>
      <c r="E98" s="43" t="s">
        <v>131</v>
      </c>
      <c r="F98" s="92">
        <v>60</v>
      </c>
    </row>
    <row r="99" spans="1:6" x14ac:dyDescent="0.35">
      <c r="A99" s="51" t="s">
        <v>116</v>
      </c>
      <c r="B99" s="87">
        <v>200</v>
      </c>
      <c r="D99" s="70"/>
      <c r="E99" s="43" t="s">
        <v>142</v>
      </c>
      <c r="F99" s="92">
        <v>98</v>
      </c>
    </row>
    <row r="100" spans="1:6" x14ac:dyDescent="0.35">
      <c r="A100" s="51" t="s">
        <v>116</v>
      </c>
      <c r="B100" s="87">
        <v>225</v>
      </c>
      <c r="D100" s="70"/>
      <c r="E100" s="43" t="s">
        <v>152</v>
      </c>
      <c r="F100" s="92">
        <v>115</v>
      </c>
    </row>
    <row r="101" spans="1:6" x14ac:dyDescent="0.35">
      <c r="A101" s="51" t="s">
        <v>160</v>
      </c>
      <c r="B101" s="88"/>
      <c r="C101" s="70">
        <v>6.25</v>
      </c>
      <c r="D101" s="70"/>
      <c r="E101" s="43" t="s">
        <v>153</v>
      </c>
      <c r="F101" s="92">
        <v>117</v>
      </c>
    </row>
    <row r="102" spans="1:6" x14ac:dyDescent="0.35">
      <c r="A102" s="57" t="s">
        <v>191</v>
      </c>
      <c r="B102" s="97">
        <v>261</v>
      </c>
      <c r="C102" s="70"/>
      <c r="D102" s="70"/>
      <c r="E102" s="38"/>
      <c r="F102" s="92">
        <v>18</v>
      </c>
    </row>
    <row r="103" spans="1:6" x14ac:dyDescent="0.35">
      <c r="A103" s="52" t="s">
        <v>5</v>
      </c>
      <c r="B103" s="88"/>
      <c r="C103" s="70">
        <v>25000</v>
      </c>
      <c r="D103" s="70"/>
      <c r="E103" s="43" t="s">
        <v>114</v>
      </c>
      <c r="F103" s="92">
        <v>25</v>
      </c>
    </row>
    <row r="104" spans="1:6" x14ac:dyDescent="0.35">
      <c r="A104" s="50" t="s">
        <v>35</v>
      </c>
      <c r="B104" s="141">
        <f>SUM(B105:B110)</f>
        <v>33968.86</v>
      </c>
      <c r="C104" s="76">
        <f>SUM(C105:C110)</f>
        <v>22000</v>
      </c>
      <c r="D104" s="76">
        <f>C104-B104</f>
        <v>-11968.86</v>
      </c>
      <c r="E104" s="68"/>
    </row>
    <row r="105" spans="1:6" x14ac:dyDescent="0.35">
      <c r="A105" s="56" t="s">
        <v>289</v>
      </c>
      <c r="B105" s="87">
        <v>31352.66</v>
      </c>
      <c r="D105" s="70"/>
      <c r="E105" s="38"/>
    </row>
    <row r="106" spans="1:6" x14ac:dyDescent="0.35">
      <c r="A106" s="40" t="s">
        <v>170</v>
      </c>
      <c r="B106" s="88"/>
      <c r="C106" s="70">
        <v>10000</v>
      </c>
      <c r="D106" s="70"/>
      <c r="E106" s="43" t="s">
        <v>131</v>
      </c>
      <c r="F106" s="92">
        <v>59</v>
      </c>
    </row>
    <row r="107" spans="1:6" x14ac:dyDescent="0.35">
      <c r="A107" s="40" t="s">
        <v>168</v>
      </c>
      <c r="B107" s="87">
        <v>2277.85</v>
      </c>
      <c r="D107" s="70"/>
      <c r="E107" s="43" t="s">
        <v>136</v>
      </c>
      <c r="F107" s="92">
        <v>84</v>
      </c>
    </row>
    <row r="108" spans="1:6" x14ac:dyDescent="0.35">
      <c r="A108" s="40" t="s">
        <v>169</v>
      </c>
      <c r="B108" s="88"/>
      <c r="C108" s="70">
        <v>2000</v>
      </c>
      <c r="D108" s="70"/>
      <c r="E108" s="43" t="s">
        <v>137</v>
      </c>
      <c r="F108" s="92">
        <v>86</v>
      </c>
    </row>
    <row r="109" spans="1:6" x14ac:dyDescent="0.35">
      <c r="A109" s="40" t="s">
        <v>171</v>
      </c>
      <c r="B109" s="88"/>
      <c r="C109" s="70">
        <v>10000</v>
      </c>
      <c r="D109" s="70"/>
      <c r="E109" s="43" t="s">
        <v>145</v>
      </c>
      <c r="F109" s="92">
        <v>103</v>
      </c>
    </row>
    <row r="110" spans="1:6" x14ac:dyDescent="0.35">
      <c r="A110" s="40" t="s">
        <v>210</v>
      </c>
      <c r="B110" s="97">
        <v>338.35</v>
      </c>
      <c r="C110" s="70"/>
      <c r="D110" s="70"/>
      <c r="E110" s="43" t="s">
        <v>211</v>
      </c>
      <c r="F110" s="111" t="s">
        <v>219</v>
      </c>
    </row>
    <row r="111" spans="1:6" x14ac:dyDescent="0.35">
      <c r="A111" s="67" t="s">
        <v>180</v>
      </c>
      <c r="B111" s="110">
        <f>B4+B18+B26+B38+B52+B61+B71+B81+B92+B104</f>
        <v>101571.7</v>
      </c>
      <c r="C111" s="110">
        <f>C4+C18+C26+C38+C52+C61+C71+C81+C92+C104</f>
        <v>87201.61</v>
      </c>
      <c r="D111" s="77">
        <f>C111-B111</f>
        <v>-14370.089999999997</v>
      </c>
      <c r="E111" s="62" t="s">
        <v>181</v>
      </c>
    </row>
    <row r="112" spans="1:6" x14ac:dyDescent="0.35">
      <c r="A112" s="58"/>
      <c r="B112" s="119"/>
      <c r="C112" s="70"/>
      <c r="D112" s="70"/>
      <c r="E112" s="38"/>
    </row>
    <row r="113" spans="1:7" s="64" customFormat="1" x14ac:dyDescent="0.35">
      <c r="A113" s="116" t="s">
        <v>254</v>
      </c>
      <c r="B113" s="117"/>
      <c r="C113" s="72"/>
      <c r="D113" s="72"/>
      <c r="E113" s="42"/>
      <c r="F113" s="99"/>
      <c r="G113" s="137"/>
    </row>
    <row r="114" spans="1:7" x14ac:dyDescent="0.35">
      <c r="A114" s="120" t="s">
        <v>255</v>
      </c>
      <c r="B114" s="85"/>
      <c r="C114" s="70"/>
      <c r="D114" s="70"/>
      <c r="E114" s="38"/>
    </row>
    <row r="115" spans="1:7" x14ac:dyDescent="0.35">
      <c r="A115" s="118" t="s">
        <v>256</v>
      </c>
      <c r="B115" s="119">
        <f>D126+D134+D138</f>
        <v>190085.32</v>
      </c>
      <c r="C115" s="121"/>
      <c r="D115" s="70"/>
      <c r="E115" s="38"/>
    </row>
    <row r="116" spans="1:7" x14ac:dyDescent="0.35">
      <c r="A116" s="118" t="s">
        <v>257</v>
      </c>
      <c r="B116" s="87">
        <v>260</v>
      </c>
      <c r="C116" s="70"/>
      <c r="D116" s="70"/>
      <c r="E116" s="38"/>
    </row>
    <row r="117" spans="1:7" x14ac:dyDescent="0.35">
      <c r="A117" s="118" t="s">
        <v>258</v>
      </c>
      <c r="B117" s="122">
        <v>37456.25</v>
      </c>
      <c r="C117" s="70"/>
      <c r="D117" s="70"/>
      <c r="E117" s="38"/>
    </row>
    <row r="118" spans="1:7" x14ac:dyDescent="0.35">
      <c r="A118" s="123" t="s">
        <v>259</v>
      </c>
      <c r="C118" s="87">
        <f>SUM(B115:B117)</f>
        <v>227801.57</v>
      </c>
      <c r="D118" s="70"/>
      <c r="E118" s="38"/>
    </row>
    <row r="119" spans="1:7" x14ac:dyDescent="0.35">
      <c r="A119" s="123"/>
      <c r="B119" s="87"/>
      <c r="C119" s="70"/>
      <c r="D119" s="70"/>
      <c r="E119" s="38"/>
    </row>
    <row r="120" spans="1:7" x14ac:dyDescent="0.35">
      <c r="A120" s="123" t="s">
        <v>260</v>
      </c>
      <c r="B120" s="87"/>
      <c r="C120" s="70"/>
      <c r="D120" s="70"/>
      <c r="E120" s="38"/>
    </row>
    <row r="121" spans="1:7" x14ac:dyDescent="0.35">
      <c r="A121" s="124" t="s">
        <v>261</v>
      </c>
      <c r="B121" s="87">
        <v>60953.1</v>
      </c>
      <c r="C121" s="70"/>
      <c r="D121" s="70"/>
      <c r="E121" s="38"/>
    </row>
    <row r="122" spans="1:7" x14ac:dyDescent="0.35">
      <c r="A122" s="124" t="s">
        <v>262</v>
      </c>
      <c r="B122" s="87">
        <f>C118-B121</f>
        <v>166848.47</v>
      </c>
      <c r="C122" s="70"/>
      <c r="D122" s="70"/>
      <c r="E122" s="38"/>
    </row>
    <row r="123" spans="1:7" x14ac:dyDescent="0.35">
      <c r="A123" s="123" t="s">
        <v>263</v>
      </c>
      <c r="B123" s="87"/>
      <c r="C123" s="70">
        <f>B121+B122</f>
        <v>227801.57</v>
      </c>
      <c r="D123" s="70"/>
      <c r="E123" s="38"/>
    </row>
    <row r="124" spans="1:7" x14ac:dyDescent="0.35">
      <c r="A124" s="7"/>
      <c r="B124" s="85"/>
      <c r="C124" s="70"/>
      <c r="D124" s="70"/>
      <c r="E124" s="38"/>
    </row>
    <row r="125" spans="1:7" x14ac:dyDescent="0.35">
      <c r="A125" s="79" t="s">
        <v>156</v>
      </c>
      <c r="B125" s="109" t="s">
        <v>220</v>
      </c>
      <c r="C125" s="89"/>
      <c r="D125" s="80" t="s">
        <v>161</v>
      </c>
    </row>
    <row r="126" spans="1:7" x14ac:dyDescent="0.35">
      <c r="A126" s="46" t="s">
        <v>157</v>
      </c>
      <c r="B126" s="37">
        <v>228027.21</v>
      </c>
      <c r="C126" s="90"/>
      <c r="D126" s="37">
        <v>181098.07</v>
      </c>
    </row>
    <row r="127" spans="1:7" x14ac:dyDescent="0.35">
      <c r="A127" s="45" t="s">
        <v>173</v>
      </c>
      <c r="B127" s="35"/>
      <c r="C127" s="91">
        <v>128000</v>
      </c>
      <c r="D127" s="35"/>
    </row>
    <row r="128" spans="1:7" x14ac:dyDescent="0.35">
      <c r="A128" s="45" t="s">
        <v>268</v>
      </c>
      <c r="B128" s="35"/>
      <c r="C128" s="91">
        <v>-2196596.21</v>
      </c>
      <c r="D128" s="35"/>
    </row>
    <row r="129" spans="1:13" x14ac:dyDescent="0.35">
      <c r="A129" s="45" t="s">
        <v>269</v>
      </c>
      <c r="B129" s="35"/>
      <c r="C129" s="91">
        <v>2008684.5</v>
      </c>
      <c r="D129" s="35"/>
    </row>
    <row r="130" spans="1:13" x14ac:dyDescent="0.35">
      <c r="A130" s="45" t="s">
        <v>266</v>
      </c>
      <c r="B130" s="35"/>
      <c r="C130" s="87">
        <v>31352.66</v>
      </c>
      <c r="D130" s="35"/>
    </row>
    <row r="131" spans="1:13" x14ac:dyDescent="0.35">
      <c r="A131" s="45" t="s">
        <v>277</v>
      </c>
      <c r="B131" s="35"/>
      <c r="C131" s="87">
        <v>-4000</v>
      </c>
      <c r="D131" s="35"/>
    </row>
    <row r="132" spans="1:13" x14ac:dyDescent="0.35">
      <c r="A132" s="45" t="s">
        <v>172</v>
      </c>
      <c r="B132" s="35"/>
      <c r="C132" s="91">
        <f>D111</f>
        <v>-14370.089999999997</v>
      </c>
      <c r="D132" s="35"/>
    </row>
    <row r="133" spans="1:13" x14ac:dyDescent="0.35">
      <c r="A133" s="45"/>
      <c r="B133" s="35"/>
      <c r="C133" s="91"/>
      <c r="D133" s="35"/>
    </row>
    <row r="134" spans="1:13" x14ac:dyDescent="0.35">
      <c r="A134" s="46" t="s">
        <v>42</v>
      </c>
      <c r="B134" s="37">
        <v>124611.41</v>
      </c>
      <c r="C134" s="90"/>
      <c r="D134" s="37">
        <v>987.25</v>
      </c>
    </row>
    <row r="135" spans="1:13" x14ac:dyDescent="0.35">
      <c r="A135" s="44" t="s">
        <v>178</v>
      </c>
      <c r="B135" s="35"/>
      <c r="C135" s="91">
        <v>4000</v>
      </c>
      <c r="D135" s="41"/>
    </row>
    <row r="136" spans="1:13" x14ac:dyDescent="0.35">
      <c r="A136" s="44" t="s">
        <v>162</v>
      </c>
      <c r="B136" s="35"/>
      <c r="C136" s="91">
        <v>-128000</v>
      </c>
      <c r="D136" s="41"/>
    </row>
    <row r="137" spans="1:13" x14ac:dyDescent="0.35">
      <c r="A137" s="44" t="s">
        <v>163</v>
      </c>
      <c r="B137" s="35"/>
      <c r="C137" s="91">
        <v>375.84</v>
      </c>
      <c r="D137" s="41"/>
    </row>
    <row r="138" spans="1:13" x14ac:dyDescent="0.35">
      <c r="A138" s="63" t="s">
        <v>158</v>
      </c>
      <c r="B138" s="37">
        <v>8000</v>
      </c>
      <c r="C138" s="90"/>
      <c r="D138" s="37">
        <v>8000</v>
      </c>
    </row>
    <row r="139" spans="1:13" x14ac:dyDescent="0.35">
      <c r="A139" s="63" t="s">
        <v>189</v>
      </c>
      <c r="B139" s="128"/>
      <c r="C139" s="127"/>
      <c r="D139" s="37">
        <v>260</v>
      </c>
    </row>
    <row r="140" spans="1:13" x14ac:dyDescent="0.35">
      <c r="A140" s="115" t="s">
        <v>253</v>
      </c>
      <c r="B140" s="90">
        <f>SUM(B126:B139)</f>
        <v>360638.62</v>
      </c>
      <c r="C140" s="37">
        <f>SUM(C126:C139)</f>
        <v>-170553.29999999996</v>
      </c>
      <c r="D140" s="126">
        <f>SUM(D126:D139)</f>
        <v>190345.32</v>
      </c>
    </row>
    <row r="141" spans="1:13" x14ac:dyDescent="0.35">
      <c r="A141" s="63"/>
      <c r="B141" s="65"/>
      <c r="C141" s="59"/>
    </row>
    <row r="142" spans="1:13" x14ac:dyDescent="0.35">
      <c r="A142" s="66"/>
      <c r="B142" s="87"/>
      <c r="C142" s="69"/>
    </row>
    <row r="143" spans="1:13" s="81" customFormat="1" x14ac:dyDescent="0.35">
      <c r="A143" s="138"/>
      <c r="B143" s="158"/>
      <c r="C143" s="159"/>
      <c r="D143" s="82"/>
      <c r="E143" s="83"/>
      <c r="F143" s="100"/>
      <c r="G143" s="138"/>
      <c r="H143" s="83"/>
      <c r="I143" s="83"/>
      <c r="J143" s="83"/>
      <c r="K143" s="83"/>
      <c r="L143" s="83"/>
      <c r="M143" s="83"/>
    </row>
    <row r="144" spans="1:13" x14ac:dyDescent="0.35">
      <c r="A144" s="136"/>
      <c r="B144" s="108"/>
      <c r="C144" s="160"/>
    </row>
    <row r="145" spans="1:2" x14ac:dyDescent="0.35">
      <c r="A145" s="64"/>
    </row>
    <row r="146" spans="1:2" x14ac:dyDescent="0.35">
      <c r="A146" s="64"/>
    </row>
    <row r="147" spans="1:2" x14ac:dyDescent="0.35">
      <c r="A147" s="64"/>
      <c r="B147" s="98"/>
    </row>
    <row r="148" spans="1:2" x14ac:dyDescent="0.35">
      <c r="A148" s="84"/>
      <c r="B148" s="91"/>
    </row>
    <row r="149" spans="1:2" x14ac:dyDescent="0.35">
      <c r="A149" s="84"/>
      <c r="B149" s="105"/>
    </row>
    <row r="150" spans="1:2" x14ac:dyDescent="0.35">
      <c r="A150" s="84"/>
      <c r="B150" s="93"/>
    </row>
    <row r="152" spans="1:2" x14ac:dyDescent="0.35">
      <c r="A152" s="84"/>
    </row>
    <row r="153" spans="1:2" x14ac:dyDescent="0.35">
      <c r="A153" s="84"/>
    </row>
    <row r="154" spans="1:2" x14ac:dyDescent="0.35">
      <c r="A154" s="84"/>
      <c r="B154" s="94"/>
    </row>
  </sheetData>
  <mergeCells count="1">
    <mergeCell ref="B2:C2"/>
  </mergeCells>
  <printOptions horizontalCentered="1" gridLines="1"/>
  <pageMargins left="0.51181102362204722" right="0" top="0.74803149606299213" bottom="0.55118110236220474" header="0.31496062992125984" footer="0.31496062992125984"/>
  <pageSetup paperSize="9" scale="84" fitToHeight="0" orientation="portrait" r:id="rId1"/>
  <rowBreaks count="2" manualBreakCount="2">
    <brk id="51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3369-8C46-4EFC-8545-BA466AA5F5A3}">
  <dimension ref="A1:G134"/>
  <sheetViews>
    <sheetView topLeftCell="A116" workbookViewId="0">
      <selection activeCell="E131" sqref="E131"/>
    </sheetView>
  </sheetViews>
  <sheetFormatPr defaultRowHeight="14.5" x14ac:dyDescent="0.35"/>
  <cols>
    <col min="2" max="2" width="14.453125" style="91" customWidth="1"/>
    <col min="3" max="3" width="13" style="91" customWidth="1"/>
    <col min="4" max="4" width="15" style="35" customWidth="1"/>
    <col min="5" max="5" width="11.453125" style="113" customWidth="1"/>
    <col min="7" max="7" width="12.7265625" bestFit="1" customWidth="1"/>
  </cols>
  <sheetData>
    <row r="1" spans="1:5" x14ac:dyDescent="0.35">
      <c r="A1" s="64" t="s">
        <v>227</v>
      </c>
      <c r="B1" s="90"/>
      <c r="C1" s="90"/>
    </row>
    <row r="3" spans="1:5" x14ac:dyDescent="0.35">
      <c r="B3" s="168" t="s">
        <v>36</v>
      </c>
      <c r="C3" s="168"/>
      <c r="D3" s="169" t="s">
        <v>228</v>
      </c>
      <c r="E3" s="170"/>
    </row>
    <row r="4" spans="1:5" x14ac:dyDescent="0.35">
      <c r="B4" s="90" t="s">
        <v>44</v>
      </c>
      <c r="C4" s="90" t="s">
        <v>45</v>
      </c>
      <c r="D4" s="90" t="s">
        <v>44</v>
      </c>
      <c r="E4" s="114" t="s">
        <v>45</v>
      </c>
    </row>
    <row r="5" spans="1:5" x14ac:dyDescent="0.35">
      <c r="A5" s="84" t="s">
        <v>100</v>
      </c>
      <c r="D5" s="91">
        <v>104.9</v>
      </c>
      <c r="E5" s="91"/>
    </row>
    <row r="6" spans="1:5" x14ac:dyDescent="0.35">
      <c r="A6" s="84" t="s">
        <v>101</v>
      </c>
      <c r="D6" s="91">
        <v>1932.26</v>
      </c>
      <c r="E6" s="91"/>
    </row>
    <row r="7" spans="1:5" x14ac:dyDescent="0.35">
      <c r="A7" s="84" t="s">
        <v>174</v>
      </c>
      <c r="D7" s="91">
        <v>3625</v>
      </c>
      <c r="E7" s="91"/>
    </row>
    <row r="8" spans="1:5" x14ac:dyDescent="0.35">
      <c r="A8" s="84" t="s">
        <v>102</v>
      </c>
      <c r="D8" s="91">
        <v>250</v>
      </c>
      <c r="E8" s="91"/>
    </row>
    <row r="9" spans="1:5" x14ac:dyDescent="0.35">
      <c r="A9" s="84" t="s">
        <v>103</v>
      </c>
      <c r="D9" s="91">
        <v>3740</v>
      </c>
      <c r="E9" s="91"/>
    </row>
    <row r="10" spans="1:5" x14ac:dyDescent="0.35">
      <c r="A10" s="84" t="s">
        <v>103</v>
      </c>
      <c r="D10" s="91">
        <v>2040</v>
      </c>
      <c r="E10" s="91"/>
    </row>
    <row r="11" spans="1:5" x14ac:dyDescent="0.35">
      <c r="A11" s="84" t="s">
        <v>104</v>
      </c>
      <c r="D11" s="91"/>
      <c r="E11" s="91">
        <v>3500</v>
      </c>
    </row>
    <row r="12" spans="1:5" x14ac:dyDescent="0.35">
      <c r="A12" s="84" t="s">
        <v>105</v>
      </c>
      <c r="E12" s="91">
        <v>1725</v>
      </c>
    </row>
    <row r="13" spans="1:5" x14ac:dyDescent="0.35">
      <c r="A13" s="84" t="s">
        <v>229</v>
      </c>
      <c r="C13" s="91">
        <v>8000</v>
      </c>
      <c r="E13" s="91"/>
    </row>
    <row r="14" spans="1:5" x14ac:dyDescent="0.35">
      <c r="A14" s="84" t="s">
        <v>230</v>
      </c>
      <c r="C14" s="91">
        <v>200000</v>
      </c>
      <c r="E14" s="91"/>
    </row>
    <row r="15" spans="1:5" x14ac:dyDescent="0.35">
      <c r="A15" s="84" t="s">
        <v>106</v>
      </c>
      <c r="D15" s="35">
        <v>214.5</v>
      </c>
      <c r="E15" s="91"/>
    </row>
    <row r="16" spans="1:5" x14ac:dyDescent="0.35">
      <c r="A16" s="84" t="s">
        <v>107</v>
      </c>
      <c r="D16" s="35">
        <v>43.3</v>
      </c>
      <c r="E16" s="91"/>
    </row>
    <row r="17" spans="1:5" x14ac:dyDescent="0.35">
      <c r="A17" s="84" t="s">
        <v>107</v>
      </c>
      <c r="C17" s="91">
        <v>2000</v>
      </c>
      <c r="E17" s="91"/>
    </row>
    <row r="18" spans="1:5" x14ac:dyDescent="0.35">
      <c r="A18" s="84" t="s">
        <v>107</v>
      </c>
      <c r="D18" s="35">
        <v>3740</v>
      </c>
      <c r="E18" s="91"/>
    </row>
    <row r="19" spans="1:5" x14ac:dyDescent="0.35">
      <c r="A19" s="84" t="s">
        <v>107</v>
      </c>
      <c r="D19" s="35">
        <v>4080</v>
      </c>
      <c r="E19" s="91"/>
    </row>
    <row r="20" spans="1:5" x14ac:dyDescent="0.35">
      <c r="A20" s="84" t="s">
        <v>109</v>
      </c>
      <c r="B20" s="91">
        <v>3118.75</v>
      </c>
      <c r="E20" s="91"/>
    </row>
    <row r="21" spans="1:5" x14ac:dyDescent="0.35">
      <c r="A21" s="84" t="s">
        <v>109</v>
      </c>
      <c r="D21" s="35">
        <v>1500</v>
      </c>
      <c r="E21" s="91"/>
    </row>
    <row r="22" spans="1:5" x14ac:dyDescent="0.35">
      <c r="A22" s="84" t="s">
        <v>109</v>
      </c>
      <c r="D22" s="35">
        <v>1173.4000000000001</v>
      </c>
      <c r="E22" s="91"/>
    </row>
    <row r="23" spans="1:5" x14ac:dyDescent="0.35">
      <c r="A23" s="84" t="s">
        <v>109</v>
      </c>
      <c r="D23" s="35">
        <v>225</v>
      </c>
      <c r="E23" s="91"/>
    </row>
    <row r="24" spans="1:5" x14ac:dyDescent="0.35">
      <c r="A24" s="84" t="s">
        <v>223</v>
      </c>
      <c r="C24" s="91">
        <v>150000</v>
      </c>
      <c r="E24" s="91"/>
    </row>
    <row r="25" spans="1:5" x14ac:dyDescent="0.35">
      <c r="A25" s="84" t="s">
        <v>223</v>
      </c>
      <c r="C25" s="91">
        <v>75000</v>
      </c>
      <c r="E25" s="91"/>
    </row>
    <row r="26" spans="1:5" x14ac:dyDescent="0.35">
      <c r="A26" s="84" t="s">
        <v>111</v>
      </c>
      <c r="C26" s="91">
        <v>7500</v>
      </c>
      <c r="E26" s="91"/>
    </row>
    <row r="27" spans="1:5" x14ac:dyDescent="0.35">
      <c r="A27" s="84" t="s">
        <v>111</v>
      </c>
      <c r="D27" s="35">
        <v>200</v>
      </c>
      <c r="E27" s="91"/>
    </row>
    <row r="28" spans="1:5" x14ac:dyDescent="0.35">
      <c r="A28" s="84" t="s">
        <v>113</v>
      </c>
      <c r="D28" s="35">
        <v>6780</v>
      </c>
      <c r="E28" s="91"/>
    </row>
    <row r="29" spans="1:5" x14ac:dyDescent="0.35">
      <c r="A29" s="84" t="s">
        <v>114</v>
      </c>
      <c r="E29" s="91">
        <v>25000</v>
      </c>
    </row>
    <row r="30" spans="1:5" x14ac:dyDescent="0.35">
      <c r="A30" s="84" t="s">
        <v>115</v>
      </c>
      <c r="E30" s="91">
        <v>5000</v>
      </c>
    </row>
    <row r="31" spans="1:5" x14ac:dyDescent="0.35">
      <c r="A31" s="84" t="s">
        <v>115</v>
      </c>
      <c r="D31" s="35">
        <v>200</v>
      </c>
      <c r="E31" s="91"/>
    </row>
    <row r="32" spans="1:5" x14ac:dyDescent="0.35">
      <c r="A32" s="84" t="s">
        <v>231</v>
      </c>
      <c r="D32" s="35">
        <v>30</v>
      </c>
      <c r="E32" s="91"/>
    </row>
    <row r="33" spans="1:5" x14ac:dyDescent="0.35">
      <c r="A33" s="84" t="s">
        <v>117</v>
      </c>
      <c r="B33" s="91">
        <v>1554.7</v>
      </c>
      <c r="D33" s="35">
        <f>2697.6-1554.7</f>
        <v>1142.8999999999999</v>
      </c>
      <c r="E33" s="91"/>
    </row>
    <row r="34" spans="1:5" x14ac:dyDescent="0.35">
      <c r="A34" s="84" t="s">
        <v>119</v>
      </c>
      <c r="E34" s="91">
        <v>500</v>
      </c>
    </row>
    <row r="35" spans="1:5" x14ac:dyDescent="0.35">
      <c r="A35" s="84" t="s">
        <v>119</v>
      </c>
      <c r="D35" s="35">
        <v>30</v>
      </c>
      <c r="E35" s="91"/>
    </row>
    <row r="36" spans="1:5" x14ac:dyDescent="0.35">
      <c r="A36" s="84" t="s">
        <v>121</v>
      </c>
      <c r="D36" s="35">
        <v>5000</v>
      </c>
      <c r="E36" s="91"/>
    </row>
    <row r="37" spans="1:5" x14ac:dyDescent="0.35">
      <c r="A37" s="84" t="s">
        <v>122</v>
      </c>
      <c r="D37" s="35">
        <v>387.5</v>
      </c>
      <c r="E37" s="91"/>
    </row>
    <row r="38" spans="1:5" x14ac:dyDescent="0.35">
      <c r="A38" s="84" t="s">
        <v>122</v>
      </c>
      <c r="D38" s="35">
        <v>350</v>
      </c>
    </row>
    <row r="39" spans="1:5" x14ac:dyDescent="0.35">
      <c r="A39" s="84" t="s">
        <v>122</v>
      </c>
      <c r="D39" s="35">
        <v>6000</v>
      </c>
    </row>
    <row r="40" spans="1:5" x14ac:dyDescent="0.35">
      <c r="A40" s="84" t="s">
        <v>232</v>
      </c>
      <c r="B40" s="91">
        <v>4662.5</v>
      </c>
    </row>
    <row r="41" spans="1:5" x14ac:dyDescent="0.35">
      <c r="A41" s="84" t="s">
        <v>232</v>
      </c>
      <c r="B41" s="91">
        <v>618.29999999999995</v>
      </c>
    </row>
    <row r="42" spans="1:5" x14ac:dyDescent="0.35">
      <c r="A42" s="84" t="s">
        <v>233</v>
      </c>
      <c r="C42" s="91">
        <v>129.5</v>
      </c>
    </row>
    <row r="43" spans="1:5" x14ac:dyDescent="0.35">
      <c r="A43" s="84" t="s">
        <v>125</v>
      </c>
      <c r="D43" s="35">
        <v>2080</v>
      </c>
    </row>
    <row r="44" spans="1:5" x14ac:dyDescent="0.35">
      <c r="A44" s="84" t="s">
        <v>125</v>
      </c>
      <c r="B44" s="35">
        <v>1464.83</v>
      </c>
    </row>
    <row r="45" spans="1:5" x14ac:dyDescent="0.35">
      <c r="A45" s="84" t="s">
        <v>127</v>
      </c>
      <c r="E45" s="113">
        <v>6750</v>
      </c>
    </row>
    <row r="46" spans="1:5" x14ac:dyDescent="0.35">
      <c r="A46" s="84" t="s">
        <v>164</v>
      </c>
      <c r="D46" s="35">
        <v>350</v>
      </c>
    </row>
    <row r="47" spans="1:5" x14ac:dyDescent="0.35">
      <c r="A47" s="84" t="s">
        <v>128</v>
      </c>
      <c r="D47" s="35">
        <v>1200</v>
      </c>
    </row>
    <row r="48" spans="1:5" x14ac:dyDescent="0.35">
      <c r="A48" s="84" t="s">
        <v>177</v>
      </c>
      <c r="D48" s="35">
        <v>262</v>
      </c>
    </row>
    <row r="49" spans="1:5" x14ac:dyDescent="0.35">
      <c r="A49" s="84" t="s">
        <v>234</v>
      </c>
      <c r="B49" s="91">
        <v>687.5</v>
      </c>
    </row>
    <row r="50" spans="1:5" x14ac:dyDescent="0.35">
      <c r="A50" s="84" t="s">
        <v>234</v>
      </c>
      <c r="B50" s="91">
        <v>230</v>
      </c>
    </row>
    <row r="51" spans="1:5" x14ac:dyDescent="0.35">
      <c r="A51" s="84" t="s">
        <v>235</v>
      </c>
      <c r="C51" s="91">
        <v>600000</v>
      </c>
    </row>
    <row r="52" spans="1:5" x14ac:dyDescent="0.35">
      <c r="A52" s="84" t="s">
        <v>236</v>
      </c>
      <c r="B52" s="91">
        <v>7272.5</v>
      </c>
    </row>
    <row r="53" spans="1:5" x14ac:dyDescent="0.35">
      <c r="A53" s="84" t="s">
        <v>236</v>
      </c>
      <c r="B53" s="91">
        <v>1690</v>
      </c>
    </row>
    <row r="54" spans="1:5" x14ac:dyDescent="0.35">
      <c r="A54" s="84" t="s">
        <v>236</v>
      </c>
      <c r="B54" s="91">
        <v>102.4</v>
      </c>
    </row>
    <row r="55" spans="1:5" x14ac:dyDescent="0.35">
      <c r="A55" s="84" t="s">
        <v>129</v>
      </c>
      <c r="D55" s="35">
        <v>149.85</v>
      </c>
    </row>
    <row r="56" spans="1:5" x14ac:dyDescent="0.35">
      <c r="A56" s="84" t="s">
        <v>237</v>
      </c>
      <c r="C56" s="91">
        <v>7400</v>
      </c>
    </row>
    <row r="57" spans="1:5" x14ac:dyDescent="0.35">
      <c r="A57" s="84" t="s">
        <v>237</v>
      </c>
      <c r="B57" s="91">
        <v>5507.5</v>
      </c>
    </row>
    <row r="58" spans="1:5" x14ac:dyDescent="0.35">
      <c r="A58" s="84" t="s">
        <v>238</v>
      </c>
      <c r="B58" s="91">
        <v>309450</v>
      </c>
    </row>
    <row r="59" spans="1:5" x14ac:dyDescent="0.35">
      <c r="A59" s="84" t="s">
        <v>238</v>
      </c>
      <c r="B59" s="91">
        <v>49550</v>
      </c>
    </row>
    <row r="60" spans="1:5" x14ac:dyDescent="0.35">
      <c r="A60" s="84" t="s">
        <v>238</v>
      </c>
      <c r="B60" s="91">
        <v>1000</v>
      </c>
    </row>
    <row r="61" spans="1:5" x14ac:dyDescent="0.35">
      <c r="A61" s="84" t="s">
        <v>130</v>
      </c>
      <c r="C61" s="91">
        <v>149825</v>
      </c>
    </row>
    <row r="62" spans="1:5" x14ac:dyDescent="0.35">
      <c r="A62" s="84" t="s">
        <v>130</v>
      </c>
      <c r="E62" s="113">
        <v>501.4</v>
      </c>
    </row>
    <row r="63" spans="1:5" x14ac:dyDescent="0.35">
      <c r="A63" s="84" t="s">
        <v>131</v>
      </c>
      <c r="E63" s="113">
        <v>10000</v>
      </c>
    </row>
    <row r="64" spans="1:5" x14ac:dyDescent="0.35">
      <c r="A64" s="84" t="s">
        <v>131</v>
      </c>
      <c r="D64" s="35">
        <v>200</v>
      </c>
    </row>
    <row r="65" spans="1:5" x14ac:dyDescent="0.35">
      <c r="A65" s="84" t="s">
        <v>239</v>
      </c>
      <c r="B65" s="91">
        <v>739</v>
      </c>
    </row>
    <row r="66" spans="1:5" x14ac:dyDescent="0.35">
      <c r="A66" s="84" t="s">
        <v>240</v>
      </c>
      <c r="B66" s="91">
        <v>1792.99</v>
      </c>
    </row>
    <row r="67" spans="1:5" x14ac:dyDescent="0.35">
      <c r="A67" s="84" t="s">
        <v>240</v>
      </c>
      <c r="B67" s="91">
        <v>968.75</v>
      </c>
    </row>
    <row r="68" spans="1:5" x14ac:dyDescent="0.35">
      <c r="A68" s="84" t="s">
        <v>240</v>
      </c>
      <c r="B68" s="91">
        <v>45</v>
      </c>
    </row>
    <row r="69" spans="1:5" x14ac:dyDescent="0.35">
      <c r="A69" s="84" t="s">
        <v>240</v>
      </c>
      <c r="B69" s="91">
        <v>299.5</v>
      </c>
    </row>
    <row r="70" spans="1:5" x14ac:dyDescent="0.35">
      <c r="A70" s="84" t="s">
        <v>132</v>
      </c>
      <c r="B70" s="91">
        <v>12000</v>
      </c>
    </row>
    <row r="71" spans="1:5" x14ac:dyDescent="0.35">
      <c r="A71" s="84" t="s">
        <v>132</v>
      </c>
      <c r="B71" s="91">
        <v>39</v>
      </c>
    </row>
    <row r="72" spans="1:5" x14ac:dyDescent="0.35">
      <c r="A72" s="84" t="s">
        <v>132</v>
      </c>
      <c r="B72" s="91">
        <v>404</v>
      </c>
    </row>
    <row r="73" spans="1:5" x14ac:dyDescent="0.35">
      <c r="A73" s="84" t="s">
        <v>132</v>
      </c>
      <c r="B73" s="91">
        <v>164</v>
      </c>
    </row>
    <row r="74" spans="1:5" x14ac:dyDescent="0.35">
      <c r="A74" s="84" t="s">
        <v>132</v>
      </c>
      <c r="B74" s="91">
        <v>1065.4000000000001</v>
      </c>
      <c r="D74" s="36"/>
    </row>
    <row r="75" spans="1:5" x14ac:dyDescent="0.35">
      <c r="A75" s="84" t="s">
        <v>132</v>
      </c>
      <c r="B75" s="91">
        <v>1682.5</v>
      </c>
    </row>
    <row r="76" spans="1:5" ht="15" customHeight="1" x14ac:dyDescent="0.35">
      <c r="A76" s="84" t="s">
        <v>132</v>
      </c>
      <c r="B76" s="87"/>
      <c r="C76" s="87"/>
      <c r="D76" s="36">
        <v>1360.15</v>
      </c>
      <c r="E76" s="131"/>
    </row>
    <row r="77" spans="1:5" x14ac:dyDescent="0.35">
      <c r="A77" s="84" t="s">
        <v>132</v>
      </c>
      <c r="B77" s="87">
        <v>137</v>
      </c>
      <c r="C77" s="87"/>
      <c r="D77" s="36"/>
      <c r="E77" s="131"/>
    </row>
    <row r="78" spans="1:5" x14ac:dyDescent="0.35">
      <c r="A78" s="84" t="s">
        <v>241</v>
      </c>
      <c r="B78" s="91">
        <v>2500</v>
      </c>
    </row>
    <row r="79" spans="1:5" x14ac:dyDescent="0.35">
      <c r="A79" s="84" t="s">
        <v>241</v>
      </c>
      <c r="B79" s="91">
        <v>2500</v>
      </c>
    </row>
    <row r="80" spans="1:5" x14ac:dyDescent="0.35">
      <c r="A80" s="84" t="s">
        <v>241</v>
      </c>
      <c r="C80" s="91">
        <v>2500</v>
      </c>
    </row>
    <row r="81" spans="1:5" x14ac:dyDescent="0.35">
      <c r="A81" s="84" t="s">
        <v>134</v>
      </c>
      <c r="D81" s="35">
        <v>1200</v>
      </c>
    </row>
    <row r="82" spans="1:5" x14ac:dyDescent="0.35">
      <c r="A82" s="84" t="s">
        <v>134</v>
      </c>
      <c r="B82" s="91">
        <v>130812.5</v>
      </c>
    </row>
    <row r="83" spans="1:5" x14ac:dyDescent="0.35">
      <c r="A83" s="84" t="s">
        <v>135</v>
      </c>
      <c r="B83" s="132"/>
      <c r="C83" s="132">
        <v>39</v>
      </c>
      <c r="D83" s="133"/>
      <c r="E83" s="134"/>
    </row>
    <row r="84" spans="1:5" x14ac:dyDescent="0.35">
      <c r="A84" s="84" t="s">
        <v>135</v>
      </c>
      <c r="B84" s="133">
        <v>225.5</v>
      </c>
      <c r="C84" s="134"/>
      <c r="D84" s="133"/>
      <c r="E84" s="134"/>
    </row>
    <row r="85" spans="1:5" x14ac:dyDescent="0.35">
      <c r="A85" s="84" t="s">
        <v>135</v>
      </c>
      <c r="B85" s="133">
        <v>80</v>
      </c>
      <c r="C85" s="134"/>
      <c r="D85" s="133"/>
      <c r="E85" s="134"/>
    </row>
    <row r="86" spans="1:5" x14ac:dyDescent="0.35">
      <c r="A86" s="84" t="s">
        <v>135</v>
      </c>
      <c r="B86" s="133"/>
      <c r="C86" s="134">
        <v>41</v>
      </c>
      <c r="D86" s="133"/>
      <c r="E86" s="134"/>
    </row>
    <row r="87" spans="1:5" x14ac:dyDescent="0.35">
      <c r="A87" s="84" t="s">
        <v>135</v>
      </c>
      <c r="B87" s="132"/>
      <c r="C87" s="132"/>
      <c r="D87" s="133">
        <v>90</v>
      </c>
      <c r="E87" s="134"/>
    </row>
    <row r="88" spans="1:5" x14ac:dyDescent="0.35">
      <c r="A88" s="84" t="s">
        <v>135</v>
      </c>
      <c r="B88" s="132"/>
      <c r="C88" s="132"/>
      <c r="D88" s="133">
        <v>68.5</v>
      </c>
      <c r="E88" s="134"/>
    </row>
    <row r="89" spans="1:5" x14ac:dyDescent="0.35">
      <c r="A89" s="84" t="s">
        <v>135</v>
      </c>
      <c r="B89" s="132"/>
      <c r="C89" s="132"/>
      <c r="D89" s="133"/>
      <c r="E89" s="134">
        <v>68.5</v>
      </c>
    </row>
    <row r="90" spans="1:5" x14ac:dyDescent="0.35">
      <c r="A90" s="84" t="s">
        <v>135</v>
      </c>
      <c r="B90" s="132"/>
      <c r="C90" s="132"/>
      <c r="D90" s="133"/>
      <c r="E90" s="134">
        <v>68.5</v>
      </c>
    </row>
    <row r="91" spans="1:5" x14ac:dyDescent="0.35">
      <c r="A91" s="84" t="s">
        <v>242</v>
      </c>
      <c r="B91" s="91">
        <v>1590938.06</v>
      </c>
    </row>
    <row r="92" spans="1:5" x14ac:dyDescent="0.35">
      <c r="A92" s="84" t="s">
        <v>243</v>
      </c>
      <c r="C92" s="91">
        <v>5000</v>
      </c>
    </row>
    <row r="93" spans="1:5" x14ac:dyDescent="0.35">
      <c r="A93" s="84" t="s">
        <v>244</v>
      </c>
      <c r="C93" s="91">
        <v>240000</v>
      </c>
    </row>
    <row r="94" spans="1:5" x14ac:dyDescent="0.35">
      <c r="A94" s="84" t="s">
        <v>136</v>
      </c>
      <c r="D94" s="35">
        <v>2277.85</v>
      </c>
    </row>
    <row r="95" spans="1:5" x14ac:dyDescent="0.35">
      <c r="A95" s="84" t="s">
        <v>245</v>
      </c>
      <c r="C95" s="91">
        <v>5000</v>
      </c>
    </row>
    <row r="96" spans="1:5" x14ac:dyDescent="0.35">
      <c r="A96" s="84" t="s">
        <v>137</v>
      </c>
      <c r="E96" s="113">
        <v>2000</v>
      </c>
    </row>
    <row r="97" spans="1:4" x14ac:dyDescent="0.35">
      <c r="A97" s="84" t="s">
        <v>137</v>
      </c>
      <c r="D97" s="35">
        <v>2610</v>
      </c>
    </row>
    <row r="98" spans="1:4" x14ac:dyDescent="0.35">
      <c r="A98" s="84" t="s">
        <v>246</v>
      </c>
      <c r="C98" s="91">
        <v>200000</v>
      </c>
    </row>
    <row r="99" spans="1:4" x14ac:dyDescent="0.35">
      <c r="A99" s="84" t="s">
        <v>247</v>
      </c>
      <c r="C99" s="91">
        <v>106250</v>
      </c>
    </row>
    <row r="100" spans="1:4" x14ac:dyDescent="0.35">
      <c r="A100" s="84" t="s">
        <v>139</v>
      </c>
      <c r="D100" s="113">
        <v>237</v>
      </c>
    </row>
    <row r="101" spans="1:4" x14ac:dyDescent="0.35">
      <c r="A101" s="84" t="s">
        <v>248</v>
      </c>
      <c r="B101" s="91">
        <v>1500</v>
      </c>
    </row>
    <row r="102" spans="1:4" x14ac:dyDescent="0.35">
      <c r="A102" s="84" t="s">
        <v>141</v>
      </c>
      <c r="B102" s="91">
        <v>1312.5</v>
      </c>
    </row>
    <row r="103" spans="1:4" x14ac:dyDescent="0.35">
      <c r="A103" s="84" t="s">
        <v>141</v>
      </c>
      <c r="B103" s="91">
        <v>4218.75</v>
      </c>
    </row>
    <row r="104" spans="1:4" x14ac:dyDescent="0.35">
      <c r="A104" s="84" t="s">
        <v>141</v>
      </c>
      <c r="B104" s="91">
        <v>205</v>
      </c>
    </row>
    <row r="105" spans="1:4" x14ac:dyDescent="0.35">
      <c r="A105" s="84" t="s">
        <v>141</v>
      </c>
      <c r="D105" s="35">
        <v>234</v>
      </c>
    </row>
    <row r="106" spans="1:4" x14ac:dyDescent="0.35">
      <c r="A106" s="84" t="s">
        <v>141</v>
      </c>
      <c r="B106" s="91">
        <v>199.85</v>
      </c>
      <c r="D106" s="35">
        <v>86.7</v>
      </c>
    </row>
    <row r="107" spans="1:4" x14ac:dyDescent="0.35">
      <c r="A107" s="84" t="s">
        <v>142</v>
      </c>
      <c r="D107" s="35">
        <v>200</v>
      </c>
    </row>
    <row r="108" spans="1:4" x14ac:dyDescent="0.35">
      <c r="A108" s="84" t="s">
        <v>249</v>
      </c>
      <c r="B108" s="91">
        <v>1397.11</v>
      </c>
    </row>
    <row r="109" spans="1:4" x14ac:dyDescent="0.35">
      <c r="A109" s="84" t="s">
        <v>249</v>
      </c>
      <c r="B109" s="91">
        <v>246.02</v>
      </c>
    </row>
    <row r="110" spans="1:4" x14ac:dyDescent="0.35">
      <c r="A110" s="84" t="s">
        <v>143</v>
      </c>
      <c r="B110" s="91">
        <v>520.07000000000005</v>
      </c>
      <c r="D110" s="35">
        <v>802.23</v>
      </c>
    </row>
    <row r="111" spans="1:4" x14ac:dyDescent="0.35">
      <c r="A111" s="84" t="s">
        <v>143</v>
      </c>
      <c r="B111" s="91">
        <v>162.5</v>
      </c>
      <c r="D111" s="35">
        <v>754.5</v>
      </c>
    </row>
    <row r="112" spans="1:4" x14ac:dyDescent="0.35">
      <c r="A112" s="84" t="s">
        <v>143</v>
      </c>
      <c r="D112" s="35">
        <v>1500</v>
      </c>
    </row>
    <row r="113" spans="1:7" x14ac:dyDescent="0.35">
      <c r="A113" s="84" t="s">
        <v>145</v>
      </c>
      <c r="E113" s="113">
        <v>10000</v>
      </c>
    </row>
    <row r="114" spans="1:7" x14ac:dyDescent="0.35">
      <c r="A114" s="84" t="s">
        <v>146</v>
      </c>
      <c r="E114" s="113">
        <v>500</v>
      </c>
    </row>
    <row r="115" spans="1:7" x14ac:dyDescent="0.35">
      <c r="A115" s="84" t="s">
        <v>250</v>
      </c>
      <c r="C115" s="91">
        <v>100000</v>
      </c>
    </row>
    <row r="116" spans="1:7" x14ac:dyDescent="0.35">
      <c r="A116" s="84" t="s">
        <v>147</v>
      </c>
      <c r="D116" s="35">
        <v>768</v>
      </c>
    </row>
    <row r="117" spans="1:7" x14ac:dyDescent="0.35">
      <c r="A117" s="84" t="s">
        <v>148</v>
      </c>
      <c r="E117" s="113">
        <v>113.96</v>
      </c>
    </row>
    <row r="118" spans="1:7" x14ac:dyDescent="0.35">
      <c r="A118" s="84" t="s">
        <v>149</v>
      </c>
      <c r="D118" s="35">
        <v>350</v>
      </c>
    </row>
    <row r="119" spans="1:7" x14ac:dyDescent="0.35">
      <c r="A119" s="84" t="s">
        <v>149</v>
      </c>
      <c r="B119" s="91">
        <v>230</v>
      </c>
    </row>
    <row r="120" spans="1:7" x14ac:dyDescent="0.35">
      <c r="A120" s="84" t="s">
        <v>150</v>
      </c>
      <c r="E120" s="113">
        <v>3218.5</v>
      </c>
    </row>
    <row r="121" spans="1:7" x14ac:dyDescent="0.35">
      <c r="A121" s="84" t="s">
        <v>175</v>
      </c>
      <c r="E121" s="113">
        <v>600</v>
      </c>
    </row>
    <row r="122" spans="1:7" x14ac:dyDescent="0.35">
      <c r="A122" s="84" t="s">
        <v>151</v>
      </c>
      <c r="E122" s="113">
        <v>3225</v>
      </c>
    </row>
    <row r="123" spans="1:7" x14ac:dyDescent="0.35">
      <c r="A123" s="84" t="s">
        <v>251</v>
      </c>
      <c r="C123" s="91">
        <v>150000</v>
      </c>
    </row>
    <row r="124" spans="1:7" x14ac:dyDescent="0.35">
      <c r="A124" s="84" t="s">
        <v>252</v>
      </c>
      <c r="B124" s="91">
        <v>53205</v>
      </c>
    </row>
    <row r="125" spans="1:7" x14ac:dyDescent="0.35">
      <c r="A125" s="84" t="s">
        <v>152</v>
      </c>
      <c r="D125" s="35">
        <v>225</v>
      </c>
    </row>
    <row r="126" spans="1:7" x14ac:dyDescent="0.35">
      <c r="A126" s="84" t="s">
        <v>153</v>
      </c>
      <c r="B126" s="91">
        <v>97.23</v>
      </c>
    </row>
    <row r="127" spans="1:7" x14ac:dyDescent="0.35">
      <c r="A127" s="84" t="s">
        <v>153</v>
      </c>
      <c r="E127" s="113">
        <v>6.25</v>
      </c>
    </row>
    <row r="128" spans="1:7" x14ac:dyDescent="0.35">
      <c r="B128" s="91">
        <f>SUM(B5:B127)</f>
        <v>2196596.21</v>
      </c>
      <c r="C128" s="91">
        <f>SUM(C5:C127)</f>
        <v>2008684.5</v>
      </c>
      <c r="D128" s="35">
        <f>SUM(D5:D127)</f>
        <v>59794.54</v>
      </c>
      <c r="E128" s="113">
        <f>SUM(E5:E127)</f>
        <v>72777.11</v>
      </c>
      <c r="G128" s="129"/>
    </row>
    <row r="130" spans="2:3" x14ac:dyDescent="0.35">
      <c r="B130" s="91" t="s">
        <v>272</v>
      </c>
      <c r="C130" s="91">
        <v>228027.21</v>
      </c>
    </row>
    <row r="131" spans="2:3" x14ac:dyDescent="0.35">
      <c r="B131" s="91" t="s">
        <v>92</v>
      </c>
      <c r="C131" s="91">
        <f>-B128+(-D128)</f>
        <v>-2256390.75</v>
      </c>
    </row>
    <row r="132" spans="2:3" x14ac:dyDescent="0.35">
      <c r="B132" s="91" t="s">
        <v>68</v>
      </c>
      <c r="C132" s="91">
        <f>C128+E128</f>
        <v>2081461.61</v>
      </c>
    </row>
    <row r="133" spans="2:3" x14ac:dyDescent="0.35">
      <c r="B133" s="91" t="s">
        <v>270</v>
      </c>
      <c r="C133" s="91">
        <v>128000</v>
      </c>
    </row>
    <row r="134" spans="2:3" x14ac:dyDescent="0.35">
      <c r="B134" s="91" t="s">
        <v>271</v>
      </c>
      <c r="C134" s="91">
        <f>SUM(C130:C133)</f>
        <v>181098.07000000007</v>
      </c>
    </row>
  </sheetData>
  <mergeCells count="2">
    <mergeCell ref="B3:C3"/>
    <mergeCell ref="D3:E3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3"/>
  <sheetViews>
    <sheetView showGridLines="0" workbookViewId="0"/>
  </sheetViews>
  <sheetFormatPr defaultColWidth="8.81640625" defaultRowHeight="14.5" customHeight="1" x14ac:dyDescent="0.35"/>
  <cols>
    <col min="1" max="1" width="24.7265625" style="1" customWidth="1"/>
    <col min="2" max="2" width="33.453125" style="1" customWidth="1"/>
    <col min="3" max="3" width="39.453125" style="1" customWidth="1"/>
    <col min="4" max="4" width="14.81640625" style="1" customWidth="1"/>
    <col min="5" max="5" width="14.453125" style="1" customWidth="1"/>
    <col min="6" max="6" width="8.81640625" style="1" customWidth="1"/>
    <col min="7" max="16384" width="8.81640625" style="1"/>
  </cols>
  <sheetData>
    <row r="1" spans="1:5" ht="15.65" customHeight="1" x14ac:dyDescent="0.35">
      <c r="A1" s="10" t="s">
        <v>39</v>
      </c>
      <c r="B1" s="11"/>
      <c r="C1" s="11"/>
      <c r="D1" s="11"/>
      <c r="E1" s="11"/>
    </row>
    <row r="2" spans="1:5" ht="15" customHeight="1" x14ac:dyDescent="0.35">
      <c r="A2" s="12"/>
      <c r="B2" s="12"/>
      <c r="C2" s="12"/>
      <c r="D2" s="13"/>
      <c r="E2" s="13"/>
    </row>
    <row r="3" spans="1:5" ht="14.15" customHeight="1" x14ac:dyDescent="0.35">
      <c r="A3" s="14" t="s">
        <v>40</v>
      </c>
      <c r="B3" s="15"/>
      <c r="C3" s="15"/>
      <c r="D3" s="15"/>
      <c r="E3" s="16" t="s">
        <v>41</v>
      </c>
    </row>
    <row r="4" spans="1:5" ht="13.5" customHeight="1" x14ac:dyDescent="0.35">
      <c r="A4" s="17"/>
      <c r="B4" s="18" t="s">
        <v>42</v>
      </c>
      <c r="C4" s="9"/>
      <c r="D4" s="9"/>
      <c r="E4" s="19"/>
    </row>
    <row r="5" spans="1:5" ht="15" customHeight="1" x14ac:dyDescent="0.35">
      <c r="A5" s="20"/>
      <c r="B5" s="21" t="s">
        <v>43</v>
      </c>
      <c r="C5" s="12"/>
      <c r="D5" s="12"/>
      <c r="E5" s="22"/>
    </row>
    <row r="6" spans="1:5" ht="14.15" customHeight="1" x14ac:dyDescent="0.35">
      <c r="A6" s="23"/>
      <c r="B6" s="15"/>
      <c r="C6" s="15"/>
      <c r="D6" s="15"/>
      <c r="E6" s="24"/>
    </row>
    <row r="7" spans="1:5" ht="13.5" customHeight="1" x14ac:dyDescent="0.35">
      <c r="A7" s="25"/>
      <c r="B7" s="9"/>
      <c r="C7" s="9"/>
      <c r="D7" s="26" t="s">
        <v>44</v>
      </c>
      <c r="E7" s="26" t="s">
        <v>45</v>
      </c>
    </row>
    <row r="8" spans="1:5" ht="13.5" customHeight="1" x14ac:dyDescent="0.35">
      <c r="A8" s="27" t="s">
        <v>0</v>
      </c>
      <c r="B8" s="9"/>
      <c r="C8" s="9"/>
      <c r="D8" s="8"/>
      <c r="E8" s="8"/>
    </row>
    <row r="9" spans="1:5" ht="13.5" customHeight="1" x14ac:dyDescent="0.35">
      <c r="A9" s="18" t="s">
        <v>1</v>
      </c>
      <c r="B9" s="18" t="s">
        <v>2</v>
      </c>
      <c r="C9" s="18" t="s">
        <v>46</v>
      </c>
      <c r="D9" s="8"/>
      <c r="E9" s="8"/>
    </row>
    <row r="10" spans="1:5" ht="13.5" customHeight="1" x14ac:dyDescent="0.35">
      <c r="A10" s="9"/>
      <c r="B10" s="18" t="s">
        <v>47</v>
      </c>
      <c r="C10" s="18" t="s">
        <v>48</v>
      </c>
      <c r="D10" s="8"/>
      <c r="E10" s="8"/>
    </row>
    <row r="11" spans="1:5" ht="13.5" customHeight="1" x14ac:dyDescent="0.35">
      <c r="A11" s="9"/>
      <c r="B11" s="18" t="s">
        <v>3</v>
      </c>
      <c r="C11" s="18" t="s">
        <v>49</v>
      </c>
      <c r="D11" s="8"/>
      <c r="E11" s="8"/>
    </row>
    <row r="12" spans="1:5" ht="13.5" customHeight="1" x14ac:dyDescent="0.35">
      <c r="A12" s="9"/>
      <c r="B12" s="18" t="s">
        <v>50</v>
      </c>
      <c r="C12" s="18" t="s">
        <v>49</v>
      </c>
      <c r="D12" s="8"/>
      <c r="E12" s="8"/>
    </row>
    <row r="13" spans="1:5" ht="13.5" customHeight="1" x14ac:dyDescent="0.35">
      <c r="A13" s="9"/>
      <c r="B13" s="18" t="s">
        <v>5</v>
      </c>
      <c r="C13" s="9"/>
      <c r="D13" s="8"/>
      <c r="E13" s="8"/>
    </row>
    <row r="14" spans="1:5" ht="13.5" customHeight="1" x14ac:dyDescent="0.35">
      <c r="A14" s="18" t="s">
        <v>51</v>
      </c>
      <c r="B14" s="18" t="s">
        <v>7</v>
      </c>
      <c r="C14" s="18" t="s">
        <v>52</v>
      </c>
      <c r="D14" s="8"/>
      <c r="E14" s="8"/>
    </row>
    <row r="15" spans="1:5" ht="13.5" customHeight="1" x14ac:dyDescent="0.35">
      <c r="A15" s="9"/>
      <c r="B15" s="18" t="s">
        <v>8</v>
      </c>
      <c r="C15" s="18" t="s">
        <v>53</v>
      </c>
      <c r="D15" s="8"/>
      <c r="E15" s="8"/>
    </row>
    <row r="16" spans="1:5" ht="13.5" customHeight="1" x14ac:dyDescent="0.35">
      <c r="A16" s="9"/>
      <c r="B16" s="18" t="s">
        <v>9</v>
      </c>
      <c r="C16" s="18" t="s">
        <v>48</v>
      </c>
      <c r="D16" s="8"/>
      <c r="E16" s="8"/>
    </row>
    <row r="17" spans="1:5" ht="13.5" customHeight="1" x14ac:dyDescent="0.35">
      <c r="A17" s="18" t="s">
        <v>10</v>
      </c>
      <c r="B17" s="18" t="s">
        <v>11</v>
      </c>
      <c r="C17" s="18" t="s">
        <v>54</v>
      </c>
      <c r="D17" s="8"/>
      <c r="E17" s="8"/>
    </row>
    <row r="18" spans="1:5" ht="13.5" customHeight="1" x14ac:dyDescent="0.35">
      <c r="A18" s="9"/>
      <c r="B18" s="18" t="s">
        <v>13</v>
      </c>
      <c r="C18" s="18" t="s">
        <v>55</v>
      </c>
      <c r="D18" s="8"/>
      <c r="E18" s="8"/>
    </row>
    <row r="19" spans="1:5" ht="13.5" customHeight="1" x14ac:dyDescent="0.35">
      <c r="A19" s="9"/>
      <c r="B19" s="28" t="s">
        <v>56</v>
      </c>
      <c r="C19" s="9"/>
      <c r="D19" s="8"/>
      <c r="E19" s="8"/>
    </row>
    <row r="20" spans="1:5" ht="13.5" customHeight="1" x14ac:dyDescent="0.35">
      <c r="A20" s="9"/>
      <c r="B20" s="18" t="s">
        <v>14</v>
      </c>
      <c r="C20" s="18" t="s">
        <v>48</v>
      </c>
      <c r="D20" s="8"/>
      <c r="E20" s="8"/>
    </row>
    <row r="21" spans="1:5" ht="13.5" customHeight="1" x14ac:dyDescent="0.35">
      <c r="A21" s="9"/>
      <c r="B21" s="18" t="s">
        <v>57</v>
      </c>
      <c r="C21" s="9"/>
      <c r="D21" s="8"/>
      <c r="E21" s="8"/>
    </row>
    <row r="22" spans="1:5" ht="13.5" customHeight="1" x14ac:dyDescent="0.35">
      <c r="A22" s="9"/>
      <c r="B22" s="18" t="s">
        <v>58</v>
      </c>
      <c r="C22" s="18" t="s">
        <v>59</v>
      </c>
      <c r="D22" s="8"/>
      <c r="E22" s="8"/>
    </row>
    <row r="23" spans="1:5" ht="13.5" customHeight="1" x14ac:dyDescent="0.35">
      <c r="A23" s="9"/>
      <c r="B23" s="18" t="s">
        <v>60</v>
      </c>
      <c r="C23" s="18" t="s">
        <v>61</v>
      </c>
      <c r="D23" s="8"/>
      <c r="E23" s="8"/>
    </row>
    <row r="24" spans="1:5" ht="15.75" customHeight="1" x14ac:dyDescent="0.35">
      <c r="A24" s="18" t="s">
        <v>15</v>
      </c>
      <c r="B24" s="18" t="s">
        <v>16</v>
      </c>
      <c r="C24" s="29" t="s">
        <v>62</v>
      </c>
      <c r="D24" s="8"/>
      <c r="E24" s="8"/>
    </row>
    <row r="25" spans="1:5" ht="15.75" customHeight="1" x14ac:dyDescent="0.35">
      <c r="A25" s="9"/>
      <c r="B25" s="18" t="s">
        <v>63</v>
      </c>
      <c r="C25" s="29" t="s">
        <v>64</v>
      </c>
      <c r="D25" s="8"/>
      <c r="E25" s="8"/>
    </row>
    <row r="26" spans="1:5" ht="17.25" customHeight="1" x14ac:dyDescent="0.35">
      <c r="A26" s="9"/>
      <c r="B26" s="18" t="s">
        <v>17</v>
      </c>
      <c r="C26" s="29" t="s">
        <v>62</v>
      </c>
      <c r="D26" s="8"/>
      <c r="E26" s="8"/>
    </row>
    <row r="27" spans="1:5" ht="17.25" customHeight="1" x14ac:dyDescent="0.35">
      <c r="A27" s="9"/>
      <c r="B27" s="18" t="s">
        <v>18</v>
      </c>
      <c r="C27" s="29" t="s">
        <v>64</v>
      </c>
      <c r="D27" s="8"/>
      <c r="E27" s="8"/>
    </row>
    <row r="28" spans="1:5" ht="17.25" customHeight="1" x14ac:dyDescent="0.35">
      <c r="A28" s="18" t="s">
        <v>65</v>
      </c>
      <c r="B28" s="18" t="s">
        <v>66</v>
      </c>
      <c r="C28" s="29" t="s">
        <v>67</v>
      </c>
      <c r="D28" s="8"/>
      <c r="E28" s="8"/>
    </row>
    <row r="29" spans="1:5" ht="17.25" customHeight="1" x14ac:dyDescent="0.35">
      <c r="A29" s="9"/>
      <c r="B29" s="18" t="s">
        <v>68</v>
      </c>
      <c r="C29" s="29" t="s">
        <v>69</v>
      </c>
      <c r="D29" s="8"/>
      <c r="E29" s="8"/>
    </row>
    <row r="30" spans="1:5" ht="13.5" customHeight="1" x14ac:dyDescent="0.35">
      <c r="A30" s="18" t="s">
        <v>20</v>
      </c>
      <c r="B30" s="18" t="s">
        <v>21</v>
      </c>
      <c r="C30" s="18" t="s">
        <v>70</v>
      </c>
      <c r="D30" s="8"/>
      <c r="E30" s="8"/>
    </row>
    <row r="31" spans="1:5" ht="13.5" customHeight="1" x14ac:dyDescent="0.35">
      <c r="A31" s="9"/>
      <c r="B31" s="18" t="s">
        <v>22</v>
      </c>
      <c r="C31" s="18" t="s">
        <v>71</v>
      </c>
      <c r="D31" s="8"/>
      <c r="E31" s="8"/>
    </row>
    <row r="32" spans="1:5" ht="13.5" customHeight="1" x14ac:dyDescent="0.35">
      <c r="A32" s="9"/>
      <c r="B32" s="18" t="s">
        <v>23</v>
      </c>
      <c r="C32" s="18" t="s">
        <v>71</v>
      </c>
      <c r="D32" s="8"/>
      <c r="E32" s="8"/>
    </row>
    <row r="33" spans="1:5" ht="13.5" customHeight="1" x14ac:dyDescent="0.35">
      <c r="A33" s="18" t="s">
        <v>24</v>
      </c>
      <c r="B33" s="18" t="s">
        <v>25</v>
      </c>
      <c r="C33" s="18" t="s">
        <v>72</v>
      </c>
      <c r="D33" s="8"/>
      <c r="E33" s="8"/>
    </row>
    <row r="34" spans="1:5" ht="13.5" customHeight="1" x14ac:dyDescent="0.35">
      <c r="A34" s="9"/>
      <c r="B34" s="18" t="s">
        <v>73</v>
      </c>
      <c r="C34" s="18" t="s">
        <v>74</v>
      </c>
      <c r="D34" s="8"/>
      <c r="E34" s="8"/>
    </row>
    <row r="35" spans="1:5" ht="13.5" customHeight="1" x14ac:dyDescent="0.35">
      <c r="A35" s="9"/>
      <c r="B35" s="18" t="s">
        <v>27</v>
      </c>
      <c r="C35" s="18" t="s">
        <v>75</v>
      </c>
      <c r="D35" s="8"/>
      <c r="E35" s="8"/>
    </row>
    <row r="36" spans="1:5" ht="13.5" customHeight="1" x14ac:dyDescent="0.35">
      <c r="A36" s="9"/>
      <c r="B36" s="18" t="s">
        <v>28</v>
      </c>
      <c r="C36" s="18" t="s">
        <v>76</v>
      </c>
      <c r="D36" s="8"/>
      <c r="E36" s="8"/>
    </row>
    <row r="37" spans="1:5" ht="13.5" customHeight="1" x14ac:dyDescent="0.35">
      <c r="A37" s="9"/>
      <c r="B37" s="18" t="s">
        <v>29</v>
      </c>
      <c r="C37" s="18" t="s">
        <v>77</v>
      </c>
      <c r="D37" s="8"/>
      <c r="E37" s="8"/>
    </row>
    <row r="38" spans="1:5" ht="13.5" customHeight="1" x14ac:dyDescent="0.35">
      <c r="A38" s="18" t="s">
        <v>30</v>
      </c>
      <c r="B38" s="18" t="s">
        <v>31</v>
      </c>
      <c r="C38" s="18" t="s">
        <v>78</v>
      </c>
      <c r="D38" s="8"/>
      <c r="E38" s="8"/>
    </row>
    <row r="39" spans="1:5" ht="13.5" customHeight="1" x14ac:dyDescent="0.35">
      <c r="A39" s="9"/>
      <c r="B39" s="18" t="s">
        <v>30</v>
      </c>
      <c r="C39" s="18" t="s">
        <v>79</v>
      </c>
      <c r="D39" s="8"/>
      <c r="E39" s="8"/>
    </row>
    <row r="40" spans="1:5" ht="13.5" customHeight="1" x14ac:dyDescent="0.35">
      <c r="A40" s="18" t="s">
        <v>32</v>
      </c>
      <c r="B40" s="18" t="s">
        <v>33</v>
      </c>
      <c r="C40" s="18" t="s">
        <v>80</v>
      </c>
      <c r="D40" s="8"/>
      <c r="E40" s="8"/>
    </row>
    <row r="41" spans="1:5" ht="13.5" customHeight="1" x14ac:dyDescent="0.35">
      <c r="A41" s="9"/>
      <c r="B41" s="18" t="s">
        <v>81</v>
      </c>
      <c r="C41" s="18" t="s">
        <v>82</v>
      </c>
      <c r="D41" s="8"/>
      <c r="E41" s="8"/>
    </row>
    <row r="42" spans="1:5" ht="13.5" customHeight="1" x14ac:dyDescent="0.35">
      <c r="A42" s="9"/>
      <c r="B42" s="18" t="s">
        <v>34</v>
      </c>
      <c r="C42" s="9"/>
      <c r="D42" s="8"/>
      <c r="E42" s="8"/>
    </row>
    <row r="43" spans="1:5" ht="13.5" customHeight="1" x14ac:dyDescent="0.35">
      <c r="A43" s="9"/>
      <c r="B43" s="18" t="s">
        <v>83</v>
      </c>
      <c r="C43" s="18" t="s">
        <v>84</v>
      </c>
      <c r="D43" s="8"/>
      <c r="E43" s="8"/>
    </row>
    <row r="44" spans="1:5" ht="13.5" customHeight="1" x14ac:dyDescent="0.35">
      <c r="A44" s="9"/>
      <c r="B44" s="18" t="s">
        <v>85</v>
      </c>
      <c r="C44" s="18" t="s">
        <v>86</v>
      </c>
      <c r="D44" s="8"/>
      <c r="E44" s="8"/>
    </row>
    <row r="45" spans="1:5" ht="13.5" customHeight="1" x14ac:dyDescent="0.35">
      <c r="A45" s="18" t="s">
        <v>35</v>
      </c>
      <c r="B45" s="18" t="s">
        <v>87</v>
      </c>
      <c r="C45" s="9"/>
      <c r="D45" s="8"/>
      <c r="E45" s="8"/>
    </row>
    <row r="46" spans="1:5" ht="13.5" customHeight="1" x14ac:dyDescent="0.35">
      <c r="A46" s="27" t="s">
        <v>88</v>
      </c>
      <c r="B46" s="9"/>
      <c r="C46" s="9"/>
      <c r="D46" s="8"/>
      <c r="E46" s="8"/>
    </row>
    <row r="47" spans="1:5" ht="13.5" customHeight="1" x14ac:dyDescent="0.35">
      <c r="A47" s="9"/>
      <c r="B47" s="18" t="s">
        <v>10</v>
      </c>
      <c r="C47" s="18" t="s">
        <v>89</v>
      </c>
      <c r="D47" s="8"/>
      <c r="E47" s="8"/>
    </row>
    <row r="48" spans="1:5" ht="13.5" customHeight="1" x14ac:dyDescent="0.35">
      <c r="A48" s="5"/>
      <c r="B48" s="30" t="s">
        <v>38</v>
      </c>
      <c r="C48" s="5"/>
      <c r="D48" s="4"/>
      <c r="E48" s="4"/>
    </row>
    <row r="49" spans="1:5" ht="13.5" customHeight="1" x14ac:dyDescent="0.35">
      <c r="A49" s="31" t="s">
        <v>37</v>
      </c>
      <c r="B49" s="7"/>
      <c r="C49" s="7"/>
      <c r="D49" s="6">
        <f>SUM(D8:D48)</f>
        <v>0</v>
      </c>
      <c r="E49" s="32">
        <f>SUM(E8:E48)</f>
        <v>0</v>
      </c>
    </row>
    <row r="50" spans="1:5" ht="13.5" customHeight="1" x14ac:dyDescent="0.35">
      <c r="A50" s="3"/>
      <c r="B50" s="3"/>
      <c r="C50" s="3"/>
      <c r="D50" s="2"/>
      <c r="E50" s="2"/>
    </row>
    <row r="51" spans="1:5" ht="13.5" customHeight="1" x14ac:dyDescent="0.35">
      <c r="A51" s="27" t="s">
        <v>90</v>
      </c>
      <c r="B51" s="9"/>
      <c r="C51" s="9"/>
      <c r="D51" s="9"/>
      <c r="E51" s="9"/>
    </row>
    <row r="52" spans="1:5" ht="13.5" customHeight="1" x14ac:dyDescent="0.35">
      <c r="A52" s="18" t="s">
        <v>36</v>
      </c>
      <c r="B52" s="18" t="s">
        <v>91</v>
      </c>
      <c r="C52" s="9"/>
      <c r="D52" s="9"/>
      <c r="E52" s="9"/>
    </row>
    <row r="53" spans="1:5" ht="13.5" customHeight="1" x14ac:dyDescent="0.35">
      <c r="A53" s="9"/>
      <c r="B53" s="18" t="s">
        <v>92</v>
      </c>
      <c r="C53" s="9"/>
      <c r="D53" s="9"/>
      <c r="E53" s="33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Regnskabsark 2023</vt:lpstr>
      <vt:lpstr>Regnskab 2023 </vt:lpstr>
      <vt:lpstr>Posteringer Sparekassen</vt:lpstr>
      <vt:lpstr> Budgetvejledning</vt:lpstr>
      <vt:lpstr>'Regnskab 2023 '!Udskriftsområde</vt:lpstr>
      <vt:lpstr>'Regnskabsark 2023'!Udskriftsområde</vt:lpstr>
      <vt:lpstr>'Regnskab 2023 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Brun</dc:creator>
  <cp:lastModifiedBy>Alice Brun</cp:lastModifiedBy>
  <cp:lastPrinted>2024-02-22T09:35:02Z</cp:lastPrinted>
  <dcterms:created xsi:type="dcterms:W3CDTF">2023-06-01T11:59:32Z</dcterms:created>
  <dcterms:modified xsi:type="dcterms:W3CDTF">2024-02-22T09:38:24Z</dcterms:modified>
</cp:coreProperties>
</file>